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21075" windowHeight="9855"/>
  </bookViews>
  <sheets>
    <sheet name="1" sheetId="2" r:id="rId1"/>
    <sheet name="2" sheetId="1" r:id="rId2"/>
    <sheet name="3" sheetId="11" r:id="rId3"/>
    <sheet name="4" sheetId="3" r:id="rId4"/>
    <sheet name="5" sheetId="4" r:id="rId5"/>
    <sheet name="7" sheetId="12" r:id="rId6"/>
    <sheet name="8" sheetId="6" r:id="rId7"/>
    <sheet name="9" sheetId="7" r:id="rId8"/>
    <sheet name="10" sheetId="8" r:id="rId9"/>
    <sheet name="11.1" sheetId="10" state="hidden" r:id="rId10"/>
  </sheets>
  <definedNames>
    <definedName name="_xlnm.Print_Area" localSheetId="0">'1'!$A$1:$C$42</definedName>
    <definedName name="_xlnm.Print_Area" localSheetId="8">'10'!$A$1:$D$32</definedName>
    <definedName name="_xlnm.Print_Area" localSheetId="2">'3'!$A$1:$E$15</definedName>
    <definedName name="_xlnm.Print_Area" localSheetId="3">'4'!$A$1:$T$14</definedName>
    <definedName name="_xlnm.Print_Area" localSheetId="4">'5'!$A$1:$E$25</definedName>
    <definedName name="_xlnm.Print_Area" localSheetId="6">'8'!$A$1:$D$11</definedName>
    <definedName name="_xlnm.Print_Area" localSheetId="7">'9'!$A$1:$I$11</definedName>
  </definedNames>
  <calcPr calcId="145621"/>
</workbook>
</file>

<file path=xl/calcChain.xml><?xml version="1.0" encoding="utf-8"?>
<calcChain xmlns="http://schemas.openxmlformats.org/spreadsheetml/2006/main">
  <c r="D11" i="8" l="1"/>
  <c r="C11" i="8"/>
  <c r="D10" i="8"/>
  <c r="C10" i="8"/>
  <c r="D5" i="8"/>
  <c r="C5" i="8"/>
  <c r="D4" i="8"/>
  <c r="X159" i="12"/>
  <c r="U159" i="12"/>
  <c r="Q159" i="12"/>
  <c r="N159" i="12"/>
  <c r="J159" i="12"/>
  <c r="F159" i="12"/>
  <c r="E159" i="12"/>
  <c r="G159" i="12" s="1"/>
  <c r="X158" i="12"/>
  <c r="U158" i="12"/>
  <c r="Q158" i="12"/>
  <c r="N158" i="12"/>
  <c r="J158" i="12"/>
  <c r="F158" i="12"/>
  <c r="E158" i="12"/>
  <c r="G158" i="12" s="1"/>
  <c r="X157" i="12"/>
  <c r="U157" i="12"/>
  <c r="Q157" i="12"/>
  <c r="N157" i="12"/>
  <c r="J157" i="12"/>
  <c r="F157" i="12"/>
  <c r="E157" i="12"/>
  <c r="G157" i="12" s="1"/>
  <c r="X156" i="12"/>
  <c r="U156" i="12"/>
  <c r="Q156" i="12"/>
  <c r="N156" i="12"/>
  <c r="J156" i="12"/>
  <c r="F156" i="12"/>
  <c r="E156" i="12"/>
  <c r="G156" i="12" s="1"/>
  <c r="W155" i="12"/>
  <c r="X155" i="12" s="1"/>
  <c r="V155" i="12"/>
  <c r="T155" i="12"/>
  <c r="S155" i="12"/>
  <c r="U155" i="12" s="1"/>
  <c r="P155" i="12"/>
  <c r="Q155" i="12" s="1"/>
  <c r="O155" i="12"/>
  <c r="M155" i="12"/>
  <c r="L155" i="12"/>
  <c r="N155" i="12" s="1"/>
  <c r="I155" i="12"/>
  <c r="J155" i="12" s="1"/>
  <c r="H155" i="12"/>
  <c r="F155" i="12"/>
  <c r="E155" i="12"/>
  <c r="E162" i="12" s="1"/>
  <c r="X154" i="12"/>
  <c r="U154" i="12"/>
  <c r="Q154" i="12"/>
  <c r="N154" i="12"/>
  <c r="J154" i="12"/>
  <c r="F154" i="12"/>
  <c r="G154" i="12" s="1"/>
  <c r="E154" i="12"/>
  <c r="X153" i="12"/>
  <c r="U153" i="12"/>
  <c r="Q153" i="12"/>
  <c r="N153" i="12"/>
  <c r="J153" i="12"/>
  <c r="F153" i="12"/>
  <c r="G153" i="12" s="1"/>
  <c r="E153" i="12"/>
  <c r="X152" i="12"/>
  <c r="U152" i="12"/>
  <c r="Q152" i="12"/>
  <c r="N152" i="12"/>
  <c r="J152" i="12"/>
  <c r="F152" i="12"/>
  <c r="G152" i="12" s="1"/>
  <c r="E152" i="12"/>
  <c r="X151" i="12"/>
  <c r="U151" i="12"/>
  <c r="Q151" i="12"/>
  <c r="N151" i="12"/>
  <c r="J151" i="12"/>
  <c r="F151" i="12"/>
  <c r="G151" i="12" s="1"/>
  <c r="E151" i="12"/>
  <c r="X150" i="12"/>
  <c r="U150" i="12"/>
  <c r="Q150" i="12"/>
  <c r="N150" i="12"/>
  <c r="J150" i="12"/>
  <c r="F150" i="12"/>
  <c r="G150" i="12" s="1"/>
  <c r="E150" i="12"/>
  <c r="X149" i="12"/>
  <c r="U149" i="12"/>
  <c r="Q149" i="12"/>
  <c r="N149" i="12"/>
  <c r="J149" i="12"/>
  <c r="F149" i="12"/>
  <c r="G149" i="12" s="1"/>
  <c r="E149" i="12"/>
  <c r="X148" i="12"/>
  <c r="U148" i="12"/>
  <c r="Q148" i="12"/>
  <c r="N148" i="12"/>
  <c r="J148" i="12"/>
  <c r="F148" i="12"/>
  <c r="G148" i="12" s="1"/>
  <c r="E148" i="12"/>
  <c r="X147" i="12"/>
  <c r="U147" i="12"/>
  <c r="Q147" i="12"/>
  <c r="N147" i="12"/>
  <c r="J147" i="12"/>
  <c r="F147" i="12"/>
  <c r="G147" i="12" s="1"/>
  <c r="E147" i="12"/>
  <c r="X146" i="12"/>
  <c r="U146" i="12"/>
  <c r="Q146" i="12"/>
  <c r="N146" i="12"/>
  <c r="J146" i="12"/>
  <c r="F146" i="12"/>
  <c r="G146" i="12" s="1"/>
  <c r="E146" i="12"/>
  <c r="X145" i="12"/>
  <c r="U145" i="12"/>
  <c r="Q145" i="12"/>
  <c r="N145" i="12"/>
  <c r="J145" i="12"/>
  <c r="F145" i="12"/>
  <c r="G145" i="12" s="1"/>
  <c r="E145" i="12"/>
  <c r="X144" i="12"/>
  <c r="U144" i="12"/>
  <c r="Q144" i="12"/>
  <c r="N144" i="12"/>
  <c r="J144" i="12"/>
  <c r="F144" i="12"/>
  <c r="G144" i="12" s="1"/>
  <c r="E144" i="12"/>
  <c r="X143" i="12"/>
  <c r="U143" i="12"/>
  <c r="Q143" i="12"/>
  <c r="N143" i="12"/>
  <c r="J143" i="12"/>
  <c r="F143" i="12"/>
  <c r="G143" i="12" s="1"/>
  <c r="E143" i="12"/>
  <c r="W142" i="12"/>
  <c r="X142" i="12" s="1"/>
  <c r="V142" i="12"/>
  <c r="T142" i="12"/>
  <c r="U142" i="12" s="1"/>
  <c r="S142" i="12"/>
  <c r="P142" i="12"/>
  <c r="O142" i="12"/>
  <c r="Q142" i="12" s="1"/>
  <c r="M142" i="12"/>
  <c r="N142" i="12" s="1"/>
  <c r="L142" i="12"/>
  <c r="I142" i="12"/>
  <c r="H142" i="12"/>
  <c r="E142" i="12" s="1"/>
  <c r="E141" i="12" s="1"/>
  <c r="E96" i="12" s="1"/>
  <c r="F142" i="12"/>
  <c r="W141" i="12"/>
  <c r="V141" i="12"/>
  <c r="X141" i="12" s="1"/>
  <c r="T141" i="12"/>
  <c r="U141" i="12" s="1"/>
  <c r="S141" i="12"/>
  <c r="P141" i="12"/>
  <c r="O141" i="12"/>
  <c r="Q141" i="12" s="1"/>
  <c r="M141" i="12"/>
  <c r="N141" i="12" s="1"/>
  <c r="L141" i="12"/>
  <c r="I141" i="12"/>
  <c r="H141" i="12"/>
  <c r="J141" i="12" s="1"/>
  <c r="F141" i="12"/>
  <c r="G141" i="12" s="1"/>
  <c r="X140" i="12"/>
  <c r="U140" i="12"/>
  <c r="Q140" i="12"/>
  <c r="N140" i="12"/>
  <c r="J140" i="12"/>
  <c r="F140" i="12"/>
  <c r="G140" i="12" s="1"/>
  <c r="E140" i="12"/>
  <c r="X139" i="12"/>
  <c r="U139" i="12"/>
  <c r="Q139" i="12"/>
  <c r="N139" i="12"/>
  <c r="J139" i="12"/>
  <c r="F139" i="12"/>
  <c r="G139" i="12" s="1"/>
  <c r="E139" i="12"/>
  <c r="X138" i="12"/>
  <c r="U138" i="12"/>
  <c r="Q138" i="12"/>
  <c r="N138" i="12"/>
  <c r="J138" i="12"/>
  <c r="F138" i="12"/>
  <c r="G138" i="12" s="1"/>
  <c r="E138" i="12"/>
  <c r="X137" i="12"/>
  <c r="U137" i="12"/>
  <c r="Q137" i="12"/>
  <c r="N137" i="12"/>
  <c r="J137" i="12"/>
  <c r="F137" i="12"/>
  <c r="G137" i="12" s="1"/>
  <c r="E137" i="12"/>
  <c r="X136" i="12"/>
  <c r="U136" i="12"/>
  <c r="Q136" i="12"/>
  <c r="N136" i="12"/>
  <c r="J136" i="12"/>
  <c r="F136" i="12"/>
  <c r="G136" i="12" s="1"/>
  <c r="E136" i="12"/>
  <c r="X135" i="12"/>
  <c r="U135" i="12"/>
  <c r="Q135" i="12"/>
  <c r="N135" i="12"/>
  <c r="J135" i="12"/>
  <c r="F135" i="12"/>
  <c r="G135" i="12" s="1"/>
  <c r="E135" i="12"/>
  <c r="X134" i="12"/>
  <c r="U134" i="12"/>
  <c r="Q134" i="12"/>
  <c r="N134" i="12"/>
  <c r="J134" i="12"/>
  <c r="F134" i="12"/>
  <c r="G134" i="12" s="1"/>
  <c r="E134" i="12"/>
  <c r="X133" i="12"/>
  <c r="U133" i="12"/>
  <c r="Q133" i="12"/>
  <c r="N133" i="12"/>
  <c r="J133" i="12"/>
  <c r="F133" i="12"/>
  <c r="G133" i="12" s="1"/>
  <c r="E133" i="12"/>
  <c r="X132" i="12"/>
  <c r="U132" i="12"/>
  <c r="Q132" i="12"/>
  <c r="N132" i="12"/>
  <c r="J132" i="12"/>
  <c r="F132" i="12"/>
  <c r="G132" i="12" s="1"/>
  <c r="E132" i="12"/>
  <c r="X131" i="12"/>
  <c r="U131" i="12"/>
  <c r="Q131" i="12"/>
  <c r="N131" i="12"/>
  <c r="J131" i="12"/>
  <c r="F131" i="12"/>
  <c r="G131" i="12" s="1"/>
  <c r="E131" i="12"/>
  <c r="W130" i="12"/>
  <c r="X130" i="12" s="1"/>
  <c r="V130" i="12"/>
  <c r="T130" i="12"/>
  <c r="U130" i="12" s="1"/>
  <c r="S130" i="12"/>
  <c r="P130" i="12"/>
  <c r="Q130" i="12" s="1"/>
  <c r="O130" i="12"/>
  <c r="M130" i="12"/>
  <c r="N130" i="12" s="1"/>
  <c r="L130" i="12"/>
  <c r="I130" i="12"/>
  <c r="J130" i="12" s="1"/>
  <c r="H130" i="12"/>
  <c r="F130" i="12"/>
  <c r="G130" i="12" s="1"/>
  <c r="E130" i="12"/>
  <c r="X129" i="12"/>
  <c r="U129" i="12"/>
  <c r="Q129" i="12"/>
  <c r="N129" i="12"/>
  <c r="J129" i="12"/>
  <c r="F129" i="12"/>
  <c r="G129" i="12" s="1"/>
  <c r="E129" i="12"/>
  <c r="X128" i="12"/>
  <c r="U128" i="12"/>
  <c r="Q128" i="12"/>
  <c r="N128" i="12"/>
  <c r="J128" i="12"/>
  <c r="F128" i="12"/>
  <c r="G128" i="12" s="1"/>
  <c r="E128" i="12"/>
  <c r="X127" i="12"/>
  <c r="U127" i="12"/>
  <c r="Q127" i="12"/>
  <c r="N127" i="12"/>
  <c r="J127" i="12"/>
  <c r="F127" i="12"/>
  <c r="G127" i="12" s="1"/>
  <c r="E127" i="12"/>
  <c r="X126" i="12"/>
  <c r="U126" i="12"/>
  <c r="Q126" i="12"/>
  <c r="N126" i="12"/>
  <c r="J126" i="12"/>
  <c r="F126" i="12"/>
  <c r="G126" i="12" s="1"/>
  <c r="E126" i="12"/>
  <c r="X125" i="12"/>
  <c r="U125" i="12"/>
  <c r="Q125" i="12"/>
  <c r="N125" i="12"/>
  <c r="J125" i="12"/>
  <c r="F125" i="12"/>
  <c r="G125" i="12" s="1"/>
  <c r="E125" i="12"/>
  <c r="X124" i="12"/>
  <c r="U124" i="12"/>
  <c r="Q124" i="12"/>
  <c r="N124" i="12"/>
  <c r="J124" i="12"/>
  <c r="F124" i="12"/>
  <c r="G124" i="12" s="1"/>
  <c r="E124" i="12"/>
  <c r="X123" i="12"/>
  <c r="U123" i="12"/>
  <c r="Q123" i="12"/>
  <c r="N123" i="12"/>
  <c r="J123" i="12"/>
  <c r="F123" i="12"/>
  <c r="G123" i="12" s="1"/>
  <c r="E123" i="12"/>
  <c r="X122" i="12"/>
  <c r="U122" i="12"/>
  <c r="Q122" i="12"/>
  <c r="N122" i="12"/>
  <c r="J122" i="12"/>
  <c r="F122" i="12"/>
  <c r="G122" i="12" s="1"/>
  <c r="E122" i="12"/>
  <c r="X121" i="12"/>
  <c r="U121" i="12"/>
  <c r="Q121" i="12"/>
  <c r="N121" i="12"/>
  <c r="J121" i="12"/>
  <c r="F121" i="12"/>
  <c r="G121" i="12" s="1"/>
  <c r="E121" i="12"/>
  <c r="X120" i="12"/>
  <c r="U120" i="12"/>
  <c r="Q120" i="12"/>
  <c r="N120" i="12"/>
  <c r="J120" i="12"/>
  <c r="F120" i="12"/>
  <c r="G120" i="12" s="1"/>
  <c r="E120" i="12"/>
  <c r="X119" i="12"/>
  <c r="U119" i="12"/>
  <c r="Q119" i="12"/>
  <c r="N119" i="12"/>
  <c r="J119" i="12"/>
  <c r="F119" i="12"/>
  <c r="G119" i="12" s="1"/>
  <c r="E119" i="12"/>
  <c r="X118" i="12"/>
  <c r="U118" i="12"/>
  <c r="Q118" i="12"/>
  <c r="N118" i="12"/>
  <c r="J118" i="12"/>
  <c r="F118" i="12"/>
  <c r="G118" i="12" s="1"/>
  <c r="E118" i="12"/>
  <c r="W117" i="12"/>
  <c r="X117" i="12" s="1"/>
  <c r="V117" i="12"/>
  <c r="T117" i="12"/>
  <c r="U117" i="12" s="1"/>
  <c r="S117" i="12"/>
  <c r="P117" i="12"/>
  <c r="Q117" i="12" s="1"/>
  <c r="O117" i="12"/>
  <c r="M117" i="12"/>
  <c r="N117" i="12" s="1"/>
  <c r="L117" i="12"/>
  <c r="I117" i="12"/>
  <c r="H117" i="12"/>
  <c r="J117" i="12" s="1"/>
  <c r="F117" i="12"/>
  <c r="G117" i="12" s="1"/>
  <c r="E117" i="12"/>
  <c r="X116" i="12"/>
  <c r="U116" i="12"/>
  <c r="Q116" i="12"/>
  <c r="N116" i="12"/>
  <c r="J116" i="12"/>
  <c r="F116" i="12"/>
  <c r="G116" i="12" s="1"/>
  <c r="W115" i="12"/>
  <c r="X115" i="12" s="1"/>
  <c r="V115" i="12"/>
  <c r="T115" i="12"/>
  <c r="U115" i="12" s="1"/>
  <c r="S115" i="12"/>
  <c r="P115" i="12"/>
  <c r="Q115" i="12" s="1"/>
  <c r="O115" i="12"/>
  <c r="M115" i="12"/>
  <c r="N115" i="12" s="1"/>
  <c r="L115" i="12"/>
  <c r="I115" i="12"/>
  <c r="J115" i="12" s="1"/>
  <c r="H115" i="12"/>
  <c r="F115" i="12"/>
  <c r="G115" i="12" s="1"/>
  <c r="E115" i="12"/>
  <c r="X114" i="12"/>
  <c r="U114" i="12"/>
  <c r="Q114" i="12"/>
  <c r="N114" i="12"/>
  <c r="J114" i="12"/>
  <c r="F114" i="12"/>
  <c r="G114" i="12" s="1"/>
  <c r="E114" i="12"/>
  <c r="X113" i="12"/>
  <c r="U113" i="12"/>
  <c r="Q113" i="12"/>
  <c r="N113" i="12"/>
  <c r="J113" i="12"/>
  <c r="F113" i="12"/>
  <c r="G113" i="12" s="1"/>
  <c r="E113" i="12"/>
  <c r="X112" i="12"/>
  <c r="U112" i="12"/>
  <c r="Q112" i="12"/>
  <c r="N112" i="12"/>
  <c r="J112" i="12"/>
  <c r="F112" i="12"/>
  <c r="G112" i="12" s="1"/>
  <c r="E112" i="12"/>
  <c r="X111" i="12"/>
  <c r="U111" i="12"/>
  <c r="Q111" i="12"/>
  <c r="N111" i="12"/>
  <c r="J111" i="12"/>
  <c r="F111" i="12"/>
  <c r="G111" i="12" s="1"/>
  <c r="E111" i="12"/>
  <c r="X110" i="12"/>
  <c r="U110" i="12"/>
  <c r="Q110" i="12"/>
  <c r="N110" i="12"/>
  <c r="J110" i="12"/>
  <c r="F110" i="12"/>
  <c r="G110" i="12" s="1"/>
  <c r="E110" i="12"/>
  <c r="X109" i="12"/>
  <c r="U109" i="12"/>
  <c r="Q109" i="12"/>
  <c r="N109" i="12"/>
  <c r="J109" i="12"/>
  <c r="F109" i="12"/>
  <c r="G109" i="12" s="1"/>
  <c r="E109" i="12"/>
  <c r="X108" i="12"/>
  <c r="U108" i="12"/>
  <c r="Q108" i="12"/>
  <c r="N108" i="12"/>
  <c r="J108" i="12"/>
  <c r="F108" i="12"/>
  <c r="G108" i="12" s="1"/>
  <c r="E108" i="12"/>
  <c r="X107" i="12"/>
  <c r="U107" i="12"/>
  <c r="Q107" i="12"/>
  <c r="N107" i="12"/>
  <c r="J107" i="12"/>
  <c r="F107" i="12"/>
  <c r="G107" i="12" s="1"/>
  <c r="E107" i="12"/>
  <c r="X106" i="12"/>
  <c r="U106" i="12"/>
  <c r="Q106" i="12"/>
  <c r="N106" i="12"/>
  <c r="J106" i="12"/>
  <c r="F106" i="12"/>
  <c r="G106" i="12" s="1"/>
  <c r="E106" i="12"/>
  <c r="X105" i="12"/>
  <c r="U105" i="12"/>
  <c r="Q105" i="12"/>
  <c r="N105" i="12"/>
  <c r="J105" i="12"/>
  <c r="F105" i="12"/>
  <c r="G105" i="12" s="1"/>
  <c r="E105" i="12"/>
  <c r="X104" i="12"/>
  <c r="U104" i="12"/>
  <c r="Q104" i="12"/>
  <c r="N104" i="12"/>
  <c r="J104" i="12"/>
  <c r="F104" i="12"/>
  <c r="G104" i="12" s="1"/>
  <c r="E104" i="12"/>
  <c r="X103" i="12"/>
  <c r="U103" i="12"/>
  <c r="Q103" i="12"/>
  <c r="N103" i="12"/>
  <c r="J103" i="12"/>
  <c r="F103" i="12"/>
  <c r="G103" i="12" s="1"/>
  <c r="E103" i="12"/>
  <c r="W102" i="12"/>
  <c r="V102" i="12"/>
  <c r="X102" i="12" s="1"/>
  <c r="T102" i="12"/>
  <c r="U102" i="12" s="1"/>
  <c r="S102" i="12"/>
  <c r="P102" i="12"/>
  <c r="Q102" i="12" s="1"/>
  <c r="O102" i="12"/>
  <c r="M102" i="12"/>
  <c r="N102" i="12" s="1"/>
  <c r="L102" i="12"/>
  <c r="I102" i="12"/>
  <c r="H102" i="12"/>
  <c r="J102" i="12" s="1"/>
  <c r="F102" i="12"/>
  <c r="G102" i="12" s="1"/>
  <c r="E102" i="12"/>
  <c r="X101" i="12"/>
  <c r="U101" i="12"/>
  <c r="Q101" i="12"/>
  <c r="N101" i="12"/>
  <c r="J101" i="12"/>
  <c r="F101" i="12"/>
  <c r="G101" i="12" s="1"/>
  <c r="E101" i="12"/>
  <c r="X100" i="12"/>
  <c r="U100" i="12"/>
  <c r="Q100" i="12"/>
  <c r="N100" i="12"/>
  <c r="J100" i="12"/>
  <c r="F100" i="12"/>
  <c r="G100" i="12" s="1"/>
  <c r="E100" i="12"/>
  <c r="X99" i="12"/>
  <c r="U99" i="12"/>
  <c r="Q99" i="12"/>
  <c r="N99" i="12"/>
  <c r="J99" i="12"/>
  <c r="F99" i="12"/>
  <c r="G99" i="12" s="1"/>
  <c r="E99" i="12"/>
  <c r="X98" i="12"/>
  <c r="U98" i="12"/>
  <c r="Q98" i="12"/>
  <c r="N98" i="12"/>
  <c r="J98" i="12"/>
  <c r="F98" i="12"/>
  <c r="G98" i="12" s="1"/>
  <c r="E98" i="12"/>
  <c r="W97" i="12"/>
  <c r="V97" i="12"/>
  <c r="X97" i="12" s="1"/>
  <c r="T97" i="12"/>
  <c r="U97" i="12" s="1"/>
  <c r="S97" i="12"/>
  <c r="P97" i="12"/>
  <c r="O97" i="12"/>
  <c r="Q97" i="12" s="1"/>
  <c r="M97" i="12"/>
  <c r="N97" i="12" s="1"/>
  <c r="L97" i="12"/>
  <c r="I97" i="12"/>
  <c r="H97" i="12"/>
  <c r="J97" i="12" s="1"/>
  <c r="F97" i="12"/>
  <c r="G97" i="12" s="1"/>
  <c r="E97" i="12"/>
  <c r="W96" i="12"/>
  <c r="V96" i="12"/>
  <c r="X96" i="12" s="1"/>
  <c r="T96" i="12"/>
  <c r="U96" i="12" s="1"/>
  <c r="S96" i="12"/>
  <c r="P96" i="12"/>
  <c r="O96" i="12"/>
  <c r="Q96" i="12" s="1"/>
  <c r="M96" i="12"/>
  <c r="N96" i="12" s="1"/>
  <c r="L96" i="12"/>
  <c r="I96" i="12"/>
  <c r="H96" i="12"/>
  <c r="J96" i="12" s="1"/>
  <c r="F96" i="12"/>
  <c r="G96" i="12" s="1"/>
  <c r="X95" i="12"/>
  <c r="U95" i="12"/>
  <c r="Q95" i="12"/>
  <c r="N95" i="12"/>
  <c r="J95" i="12"/>
  <c r="F95" i="12"/>
  <c r="G95" i="12" s="1"/>
  <c r="E95" i="12"/>
  <c r="W94" i="12"/>
  <c r="V94" i="12"/>
  <c r="X94" i="12" s="1"/>
  <c r="T94" i="12"/>
  <c r="U94" i="12" s="1"/>
  <c r="S94" i="12"/>
  <c r="P94" i="12"/>
  <c r="O94" i="12"/>
  <c r="Q94" i="12" s="1"/>
  <c r="M94" i="12"/>
  <c r="N94" i="12" s="1"/>
  <c r="L94" i="12"/>
  <c r="I94" i="12"/>
  <c r="H94" i="12"/>
  <c r="J94" i="12" s="1"/>
  <c r="F94" i="12"/>
  <c r="G94" i="12" s="1"/>
  <c r="E94" i="12"/>
  <c r="X93" i="12"/>
  <c r="U93" i="12"/>
  <c r="Q93" i="12"/>
  <c r="N93" i="12"/>
  <c r="J93" i="12"/>
  <c r="F93" i="12"/>
  <c r="G93" i="12" s="1"/>
  <c r="E93" i="12"/>
  <c r="X92" i="12"/>
  <c r="U92" i="12"/>
  <c r="Q92" i="12"/>
  <c r="N92" i="12"/>
  <c r="J92" i="12"/>
  <c r="F92" i="12"/>
  <c r="G92" i="12" s="1"/>
  <c r="E92" i="12"/>
  <c r="X91" i="12"/>
  <c r="U91" i="12"/>
  <c r="Q91" i="12"/>
  <c r="N91" i="12"/>
  <c r="J91" i="12"/>
  <c r="F91" i="12"/>
  <c r="G91" i="12" s="1"/>
  <c r="E91" i="12"/>
  <c r="W90" i="12"/>
  <c r="V90" i="12"/>
  <c r="X90" i="12" s="1"/>
  <c r="T90" i="12"/>
  <c r="U90" i="12" s="1"/>
  <c r="S90" i="12"/>
  <c r="P90" i="12"/>
  <c r="O90" i="12"/>
  <c r="Q90" i="12" s="1"/>
  <c r="M90" i="12"/>
  <c r="N90" i="12" s="1"/>
  <c r="L90" i="12"/>
  <c r="I90" i="12"/>
  <c r="H90" i="12"/>
  <c r="J90" i="12" s="1"/>
  <c r="F90" i="12"/>
  <c r="G90" i="12" s="1"/>
  <c r="E90" i="12"/>
  <c r="X89" i="12"/>
  <c r="U89" i="12"/>
  <c r="Q89" i="12"/>
  <c r="N89" i="12"/>
  <c r="J89" i="12"/>
  <c r="F89" i="12"/>
  <c r="G89" i="12" s="1"/>
  <c r="E89" i="12"/>
  <c r="X88" i="12"/>
  <c r="U88" i="12"/>
  <c r="Q88" i="12"/>
  <c r="N88" i="12"/>
  <c r="J88" i="12"/>
  <c r="F88" i="12"/>
  <c r="G88" i="12" s="1"/>
  <c r="E88" i="12"/>
  <c r="X87" i="12"/>
  <c r="U87" i="12"/>
  <c r="Q87" i="12"/>
  <c r="N87" i="12"/>
  <c r="J87" i="12"/>
  <c r="F87" i="12"/>
  <c r="G87" i="12" s="1"/>
  <c r="E87" i="12"/>
  <c r="W86" i="12"/>
  <c r="X86" i="12" s="1"/>
  <c r="V86" i="12"/>
  <c r="T86" i="12"/>
  <c r="U86" i="12" s="1"/>
  <c r="S86" i="12"/>
  <c r="P86" i="12"/>
  <c r="Q86" i="12" s="1"/>
  <c r="O86" i="12"/>
  <c r="M86" i="12"/>
  <c r="N86" i="12" s="1"/>
  <c r="L86" i="12"/>
  <c r="I86" i="12"/>
  <c r="H86" i="12"/>
  <c r="J86" i="12" s="1"/>
  <c r="F86" i="12"/>
  <c r="G86" i="12" s="1"/>
  <c r="E86" i="12"/>
  <c r="X85" i="12"/>
  <c r="U85" i="12"/>
  <c r="Q85" i="12"/>
  <c r="N85" i="12"/>
  <c r="J85" i="12"/>
  <c r="F85" i="12"/>
  <c r="G85" i="12" s="1"/>
  <c r="E85" i="12"/>
  <c r="X84" i="12"/>
  <c r="U84" i="12"/>
  <c r="Q84" i="12"/>
  <c r="N84" i="12"/>
  <c r="J84" i="12"/>
  <c r="F84" i="12"/>
  <c r="G84" i="12" s="1"/>
  <c r="E84" i="12"/>
  <c r="X83" i="12"/>
  <c r="U83" i="12"/>
  <c r="Q83" i="12"/>
  <c r="N83" i="12"/>
  <c r="J83" i="12"/>
  <c r="F83" i="12"/>
  <c r="G83" i="12" s="1"/>
  <c r="E83" i="12"/>
  <c r="X82" i="12"/>
  <c r="U82" i="12"/>
  <c r="Q82" i="12"/>
  <c r="N82" i="12"/>
  <c r="J82" i="12"/>
  <c r="F82" i="12"/>
  <c r="G82" i="12" s="1"/>
  <c r="E82" i="12"/>
  <c r="X81" i="12"/>
  <c r="U81" i="12"/>
  <c r="Q81" i="12"/>
  <c r="N81" i="12"/>
  <c r="J81" i="12"/>
  <c r="F81" i="12"/>
  <c r="G81" i="12" s="1"/>
  <c r="E81" i="12"/>
  <c r="W80" i="12"/>
  <c r="V80" i="12"/>
  <c r="X80" i="12" s="1"/>
  <c r="T80" i="12"/>
  <c r="U80" i="12" s="1"/>
  <c r="S80" i="12"/>
  <c r="P80" i="12"/>
  <c r="O80" i="12"/>
  <c r="Q80" i="12" s="1"/>
  <c r="M80" i="12"/>
  <c r="N80" i="12" s="1"/>
  <c r="L80" i="12"/>
  <c r="I80" i="12"/>
  <c r="J80" i="12" s="1"/>
  <c r="H80" i="12"/>
  <c r="E80" i="12" s="1"/>
  <c r="E79" i="12" s="1"/>
  <c r="F80" i="12"/>
  <c r="W79" i="12"/>
  <c r="X79" i="12" s="1"/>
  <c r="V79" i="12"/>
  <c r="T79" i="12"/>
  <c r="U79" i="12" s="1"/>
  <c r="S79" i="12"/>
  <c r="P79" i="12"/>
  <c r="Q79" i="12" s="1"/>
  <c r="O79" i="12"/>
  <c r="M79" i="12"/>
  <c r="N79" i="12" s="1"/>
  <c r="L79" i="12"/>
  <c r="I79" i="12"/>
  <c r="H79" i="12"/>
  <c r="J79" i="12" s="1"/>
  <c r="F79" i="12"/>
  <c r="G79" i="12" s="1"/>
  <c r="X78" i="12"/>
  <c r="U78" i="12"/>
  <c r="Q78" i="12"/>
  <c r="N78" i="12"/>
  <c r="J78" i="12"/>
  <c r="F78" i="12"/>
  <c r="G78" i="12" s="1"/>
  <c r="E78" i="12"/>
  <c r="X77" i="12"/>
  <c r="U77" i="12"/>
  <c r="Q77" i="12"/>
  <c r="N77" i="12"/>
  <c r="J77" i="12"/>
  <c r="F77" i="12"/>
  <c r="G77" i="12" s="1"/>
  <c r="E77" i="12"/>
  <c r="W76" i="12"/>
  <c r="V76" i="12"/>
  <c r="X76" i="12" s="1"/>
  <c r="T76" i="12"/>
  <c r="U76" i="12" s="1"/>
  <c r="S76" i="12"/>
  <c r="P76" i="12"/>
  <c r="Q76" i="12" s="1"/>
  <c r="O76" i="12"/>
  <c r="M76" i="12"/>
  <c r="L76" i="12"/>
  <c r="N76" i="12" s="1"/>
  <c r="I76" i="12"/>
  <c r="J76" i="12" s="1"/>
  <c r="H76" i="12"/>
  <c r="E76" i="12"/>
  <c r="X75" i="12"/>
  <c r="U75" i="12"/>
  <c r="Q75" i="12"/>
  <c r="N75" i="12"/>
  <c r="J75" i="12"/>
  <c r="F75" i="12"/>
  <c r="E75" i="12"/>
  <c r="G75" i="12" s="1"/>
  <c r="X74" i="12"/>
  <c r="U74" i="12"/>
  <c r="Q74" i="12"/>
  <c r="N74" i="12"/>
  <c r="J74" i="12"/>
  <c r="F74" i="12"/>
  <c r="E74" i="12"/>
  <c r="G74" i="12" s="1"/>
  <c r="X73" i="12"/>
  <c r="U73" i="12"/>
  <c r="Q73" i="12"/>
  <c r="N73" i="12"/>
  <c r="J73" i="12"/>
  <c r="F73" i="12"/>
  <c r="E73" i="12"/>
  <c r="G73" i="12" s="1"/>
  <c r="W72" i="12"/>
  <c r="X72" i="12" s="1"/>
  <c r="V72" i="12"/>
  <c r="T72" i="12"/>
  <c r="S72" i="12"/>
  <c r="U72" i="12" s="1"/>
  <c r="P72" i="12"/>
  <c r="Q72" i="12" s="1"/>
  <c r="O72" i="12"/>
  <c r="M72" i="12"/>
  <c r="L72" i="12"/>
  <c r="N72" i="12" s="1"/>
  <c r="I72" i="12"/>
  <c r="J72" i="12" s="1"/>
  <c r="H72" i="12"/>
  <c r="E72" i="12"/>
  <c r="X71" i="12"/>
  <c r="U71" i="12"/>
  <c r="Q71" i="12"/>
  <c r="N71" i="12"/>
  <c r="J71" i="12"/>
  <c r="F71" i="12"/>
  <c r="E71" i="12"/>
  <c r="G71" i="12" s="1"/>
  <c r="X70" i="12"/>
  <c r="U70" i="12"/>
  <c r="Q70" i="12"/>
  <c r="N70" i="12"/>
  <c r="J70" i="12"/>
  <c r="F70" i="12"/>
  <c r="E70" i="12"/>
  <c r="G70" i="12" s="1"/>
  <c r="X69" i="12"/>
  <c r="U69" i="12"/>
  <c r="Q69" i="12"/>
  <c r="N69" i="12"/>
  <c r="J69" i="12"/>
  <c r="F69" i="12"/>
  <c r="E69" i="12"/>
  <c r="G69" i="12" s="1"/>
  <c r="X68" i="12"/>
  <c r="U68" i="12"/>
  <c r="Q68" i="12"/>
  <c r="N68" i="12"/>
  <c r="J68" i="12"/>
  <c r="F68" i="12"/>
  <c r="E68" i="12"/>
  <c r="G68" i="12" s="1"/>
  <c r="X67" i="12"/>
  <c r="U67" i="12"/>
  <c r="Q67" i="12"/>
  <c r="N67" i="12"/>
  <c r="J67" i="12"/>
  <c r="F67" i="12"/>
  <c r="E67" i="12"/>
  <c r="G67" i="12" s="1"/>
  <c r="X66" i="12"/>
  <c r="U66" i="12"/>
  <c r="Q66" i="12"/>
  <c r="N66" i="12"/>
  <c r="J66" i="12"/>
  <c r="F66" i="12"/>
  <c r="E66" i="12"/>
  <c r="G66" i="12" s="1"/>
  <c r="X65" i="12"/>
  <c r="U65" i="12"/>
  <c r="Q65" i="12"/>
  <c r="N65" i="12"/>
  <c r="J65" i="12"/>
  <c r="F65" i="12"/>
  <c r="E65" i="12"/>
  <c r="G65" i="12" s="1"/>
  <c r="X64" i="12"/>
  <c r="U64" i="12"/>
  <c r="Q64" i="12"/>
  <c r="N64" i="12"/>
  <c r="J64" i="12"/>
  <c r="F64" i="12"/>
  <c r="G64" i="12" s="1"/>
  <c r="E64" i="12"/>
  <c r="X63" i="12"/>
  <c r="U63" i="12"/>
  <c r="Q63" i="12"/>
  <c r="N63" i="12"/>
  <c r="J63" i="12"/>
  <c r="F63" i="12"/>
  <c r="G63" i="12" s="1"/>
  <c r="E63" i="12"/>
  <c r="X62" i="12"/>
  <c r="U62" i="12"/>
  <c r="Q62" i="12"/>
  <c r="N62" i="12"/>
  <c r="J62" i="12"/>
  <c r="F62" i="12"/>
  <c r="G62" i="12" s="1"/>
  <c r="E62" i="12"/>
  <c r="W61" i="12"/>
  <c r="X61" i="12" s="1"/>
  <c r="V61" i="12"/>
  <c r="T61" i="12"/>
  <c r="U61" i="12" s="1"/>
  <c r="S61" i="12"/>
  <c r="P61" i="12"/>
  <c r="Q61" i="12" s="1"/>
  <c r="O61" i="12"/>
  <c r="M61" i="12"/>
  <c r="N61" i="12" s="1"/>
  <c r="L61" i="12"/>
  <c r="I61" i="12"/>
  <c r="J61" i="12" s="1"/>
  <c r="H61" i="12"/>
  <c r="F61" i="12"/>
  <c r="G61" i="12" s="1"/>
  <c r="E61" i="12"/>
  <c r="W60" i="12"/>
  <c r="X60" i="12" s="1"/>
  <c r="V60" i="12"/>
  <c r="T60" i="12"/>
  <c r="U60" i="12" s="1"/>
  <c r="S60" i="12"/>
  <c r="P60" i="12"/>
  <c r="Q60" i="12" s="1"/>
  <c r="O60" i="12"/>
  <c r="M60" i="12"/>
  <c r="N60" i="12" s="1"/>
  <c r="L60" i="12"/>
  <c r="I60" i="12"/>
  <c r="J60" i="12" s="1"/>
  <c r="H60" i="12"/>
  <c r="E60" i="12"/>
  <c r="W59" i="12"/>
  <c r="X59" i="12" s="1"/>
  <c r="V59" i="12"/>
  <c r="T59" i="12"/>
  <c r="U59" i="12" s="1"/>
  <c r="S59" i="12"/>
  <c r="P59" i="12"/>
  <c r="Q59" i="12" s="1"/>
  <c r="O59" i="12"/>
  <c r="M59" i="12"/>
  <c r="N59" i="12" s="1"/>
  <c r="L59" i="12"/>
  <c r="I59" i="12"/>
  <c r="J59" i="12" s="1"/>
  <c r="H59" i="12"/>
  <c r="E59" i="12"/>
  <c r="X58" i="12"/>
  <c r="U58" i="12"/>
  <c r="Q58" i="12"/>
  <c r="N58" i="12"/>
  <c r="J58" i="12"/>
  <c r="F58" i="12"/>
  <c r="G58" i="12" s="1"/>
  <c r="E58" i="12"/>
  <c r="W57" i="12"/>
  <c r="X57" i="12" s="1"/>
  <c r="V57" i="12"/>
  <c r="T57" i="12"/>
  <c r="S57" i="12"/>
  <c r="U57" i="12" s="1"/>
  <c r="P57" i="12"/>
  <c r="Q57" i="12" s="1"/>
  <c r="O57" i="12"/>
  <c r="M57" i="12"/>
  <c r="L57" i="12"/>
  <c r="N57" i="12" s="1"/>
  <c r="I57" i="12"/>
  <c r="J57" i="12" s="1"/>
  <c r="H57" i="12"/>
  <c r="F57" i="12"/>
  <c r="E57" i="12"/>
  <c r="G57" i="12" s="1"/>
  <c r="X56" i="12"/>
  <c r="U56" i="12"/>
  <c r="Q56" i="12"/>
  <c r="N56" i="12"/>
  <c r="J56" i="12"/>
  <c r="F56" i="12"/>
  <c r="G56" i="12" s="1"/>
  <c r="E56" i="12"/>
  <c r="X55" i="12"/>
  <c r="U55" i="12"/>
  <c r="Q55" i="12"/>
  <c r="N55" i="12"/>
  <c r="J55" i="12"/>
  <c r="F55" i="12"/>
  <c r="G55" i="12" s="1"/>
  <c r="E55" i="12"/>
  <c r="X54" i="12"/>
  <c r="U54" i="12"/>
  <c r="Q54" i="12"/>
  <c r="N54" i="12"/>
  <c r="J54" i="12"/>
  <c r="F54" i="12"/>
  <c r="G54" i="12" s="1"/>
  <c r="E54" i="12"/>
  <c r="W53" i="12"/>
  <c r="V53" i="12"/>
  <c r="X53" i="12" s="1"/>
  <c r="T53" i="12"/>
  <c r="U53" i="12" s="1"/>
  <c r="S53" i="12"/>
  <c r="P53" i="12"/>
  <c r="O53" i="12"/>
  <c r="Q53" i="12" s="1"/>
  <c r="M53" i="12"/>
  <c r="N53" i="12" s="1"/>
  <c r="L53" i="12"/>
  <c r="I53" i="12"/>
  <c r="H53" i="12"/>
  <c r="J53" i="12" s="1"/>
  <c r="F53" i="12"/>
  <c r="G53" i="12" s="1"/>
  <c r="E53" i="12"/>
  <c r="X52" i="12"/>
  <c r="U52" i="12"/>
  <c r="Q52" i="12"/>
  <c r="N52" i="12"/>
  <c r="J52" i="12"/>
  <c r="F52" i="12"/>
  <c r="G52" i="12" s="1"/>
  <c r="E52" i="12"/>
  <c r="X51" i="12"/>
  <c r="U51" i="12"/>
  <c r="Q51" i="12"/>
  <c r="N51" i="12"/>
  <c r="J51" i="12"/>
  <c r="F51" i="12"/>
  <c r="G51" i="12" s="1"/>
  <c r="E51" i="12"/>
  <c r="X50" i="12"/>
  <c r="U50" i="12"/>
  <c r="Q50" i="12"/>
  <c r="N50" i="12"/>
  <c r="J50" i="12"/>
  <c r="F50" i="12"/>
  <c r="G50" i="12" s="1"/>
  <c r="E50" i="12"/>
  <c r="X49" i="12"/>
  <c r="T49" i="12"/>
  <c r="U49" i="12" s="1"/>
  <c r="S49" i="12"/>
  <c r="P49" i="12"/>
  <c r="Q49" i="12" s="1"/>
  <c r="O49" i="12"/>
  <c r="M49" i="12"/>
  <c r="N49" i="12" s="1"/>
  <c r="L49" i="12"/>
  <c r="I49" i="12"/>
  <c r="J49" i="12" s="1"/>
  <c r="H49" i="12"/>
  <c r="F49" i="12"/>
  <c r="G49" i="12" s="1"/>
  <c r="E49" i="12"/>
  <c r="X48" i="12"/>
  <c r="T48" i="12"/>
  <c r="U48" i="12" s="1"/>
  <c r="S48" i="12"/>
  <c r="P48" i="12"/>
  <c r="O48" i="12"/>
  <c r="Q48" i="12" s="1"/>
  <c r="M48" i="12"/>
  <c r="N48" i="12" s="1"/>
  <c r="L48" i="12"/>
  <c r="I48" i="12"/>
  <c r="H48" i="12"/>
  <c r="E48" i="12" s="1"/>
  <c r="F48" i="12"/>
  <c r="X47" i="12"/>
  <c r="U47" i="12"/>
  <c r="Q47" i="12"/>
  <c r="N47" i="12"/>
  <c r="J47" i="12"/>
  <c r="F47" i="12"/>
  <c r="G47" i="12" s="1"/>
  <c r="E47" i="12"/>
  <c r="X46" i="12"/>
  <c r="U46" i="12"/>
  <c r="Q46" i="12"/>
  <c r="N46" i="12"/>
  <c r="J46" i="12"/>
  <c r="F46" i="12"/>
  <c r="G46" i="12" s="1"/>
  <c r="E46" i="12"/>
  <c r="X45" i="12"/>
  <c r="U45" i="12"/>
  <c r="Q45" i="12"/>
  <c r="M45" i="12"/>
  <c r="N45" i="12" s="1"/>
  <c r="J45" i="12"/>
  <c r="E45" i="12"/>
  <c r="X44" i="12"/>
  <c r="U44" i="12"/>
  <c r="Q44" i="12"/>
  <c r="N44" i="12"/>
  <c r="J44" i="12"/>
  <c r="F44" i="12"/>
  <c r="G44" i="12" s="1"/>
  <c r="E44" i="12"/>
  <c r="W43" i="12"/>
  <c r="X43" i="12" s="1"/>
  <c r="V43" i="12"/>
  <c r="T43" i="12"/>
  <c r="U43" i="12" s="1"/>
  <c r="S43" i="12"/>
  <c r="P43" i="12"/>
  <c r="Q43" i="12" s="1"/>
  <c r="O43" i="12"/>
  <c r="M43" i="12"/>
  <c r="N43" i="12" s="1"/>
  <c r="L43" i="12"/>
  <c r="I43" i="12"/>
  <c r="J43" i="12" s="1"/>
  <c r="H43" i="12"/>
  <c r="F43" i="12"/>
  <c r="G43" i="12" s="1"/>
  <c r="E43" i="12"/>
  <c r="X42" i="12"/>
  <c r="U42" i="12"/>
  <c r="Q42" i="12"/>
  <c r="N42" i="12"/>
  <c r="J42" i="12"/>
  <c r="F42" i="12"/>
  <c r="G42" i="12" s="1"/>
  <c r="E42" i="12"/>
  <c r="X41" i="12"/>
  <c r="U41" i="12"/>
  <c r="Q41" i="12"/>
  <c r="N41" i="12"/>
  <c r="J41" i="12"/>
  <c r="F41" i="12"/>
  <c r="G41" i="12" s="1"/>
  <c r="E41" i="12"/>
  <c r="X40" i="12"/>
  <c r="U40" i="12"/>
  <c r="Q40" i="12"/>
  <c r="N40" i="12"/>
  <c r="J40" i="12"/>
  <c r="F40" i="12"/>
  <c r="G40" i="12" s="1"/>
  <c r="E40" i="12"/>
  <c r="X39" i="12"/>
  <c r="U39" i="12"/>
  <c r="Q39" i="12"/>
  <c r="N39" i="12"/>
  <c r="J39" i="12"/>
  <c r="F39" i="12"/>
  <c r="G39" i="12" s="1"/>
  <c r="E39" i="12"/>
  <c r="X38" i="12"/>
  <c r="U38" i="12"/>
  <c r="Q38" i="12"/>
  <c r="N38" i="12"/>
  <c r="J38" i="12"/>
  <c r="F38" i="12"/>
  <c r="G38" i="12" s="1"/>
  <c r="E38" i="12"/>
  <c r="X37" i="12"/>
  <c r="U37" i="12"/>
  <c r="Q37" i="12"/>
  <c r="N37" i="12"/>
  <c r="J37" i="12"/>
  <c r="F37" i="12"/>
  <c r="G37" i="12" s="1"/>
  <c r="E37" i="12"/>
  <c r="X36" i="12"/>
  <c r="U36" i="12"/>
  <c r="Q36" i="12"/>
  <c r="N36" i="12"/>
  <c r="J36" i="12"/>
  <c r="F36" i="12"/>
  <c r="G36" i="12" s="1"/>
  <c r="E36" i="12"/>
  <c r="X35" i="12"/>
  <c r="U35" i="12"/>
  <c r="Q35" i="12"/>
  <c r="N35" i="12"/>
  <c r="J35" i="12"/>
  <c r="F35" i="12"/>
  <c r="G35" i="12" s="1"/>
  <c r="E35" i="12"/>
  <c r="X34" i="12"/>
  <c r="U34" i="12"/>
  <c r="Q34" i="12"/>
  <c r="N34" i="12"/>
  <c r="J34" i="12"/>
  <c r="F34" i="12"/>
  <c r="G34" i="12" s="1"/>
  <c r="E34" i="12"/>
  <c r="X33" i="12"/>
  <c r="U33" i="12"/>
  <c r="Q33" i="12"/>
  <c r="N33" i="12"/>
  <c r="J33" i="12"/>
  <c r="F33" i="12"/>
  <c r="G33" i="12" s="1"/>
  <c r="E33" i="12"/>
  <c r="X32" i="12"/>
  <c r="U32" i="12"/>
  <c r="Q32" i="12"/>
  <c r="N32" i="12"/>
  <c r="J32" i="12"/>
  <c r="F32" i="12"/>
  <c r="G32" i="12" s="1"/>
  <c r="E32" i="12"/>
  <c r="W31" i="12"/>
  <c r="X31" i="12" s="1"/>
  <c r="V31" i="12"/>
  <c r="T31" i="12"/>
  <c r="U31" i="12" s="1"/>
  <c r="S31" i="12"/>
  <c r="P31" i="12"/>
  <c r="Q31" i="12" s="1"/>
  <c r="O31" i="12"/>
  <c r="M31" i="12"/>
  <c r="N31" i="12" s="1"/>
  <c r="L31" i="12"/>
  <c r="I31" i="12"/>
  <c r="J31" i="12" s="1"/>
  <c r="H31" i="12"/>
  <c r="F31" i="12"/>
  <c r="G31" i="12" s="1"/>
  <c r="E31" i="12"/>
  <c r="W30" i="12"/>
  <c r="X30" i="12" s="1"/>
  <c r="V30" i="12"/>
  <c r="T30" i="12"/>
  <c r="S30" i="12"/>
  <c r="U30" i="12" s="1"/>
  <c r="O30" i="12"/>
  <c r="Q30" i="12" s="1"/>
  <c r="L30" i="12"/>
  <c r="N30" i="12" s="1"/>
  <c r="H30" i="12"/>
  <c r="J30" i="12" s="1"/>
  <c r="F30" i="12"/>
  <c r="G30" i="12" s="1"/>
  <c r="E30" i="12"/>
  <c r="X29" i="12"/>
  <c r="U29" i="12"/>
  <c r="Q29" i="12"/>
  <c r="N29" i="12"/>
  <c r="J29" i="12"/>
  <c r="F29" i="12"/>
  <c r="G29" i="12" s="1"/>
  <c r="E29" i="12"/>
  <c r="X28" i="12"/>
  <c r="U28" i="12"/>
  <c r="Q28" i="12"/>
  <c r="N28" i="12"/>
  <c r="J28" i="12"/>
  <c r="F28" i="12"/>
  <c r="G28" i="12" s="1"/>
  <c r="E28" i="12"/>
  <c r="W27" i="12"/>
  <c r="V27" i="12"/>
  <c r="X27" i="12" s="1"/>
  <c r="T27" i="12"/>
  <c r="U27" i="12" s="1"/>
  <c r="S27" i="12"/>
  <c r="P27" i="12"/>
  <c r="O27" i="12"/>
  <c r="Q27" i="12" s="1"/>
  <c r="M27" i="12"/>
  <c r="N27" i="12" s="1"/>
  <c r="L27" i="12"/>
  <c r="I27" i="12"/>
  <c r="H27" i="12"/>
  <c r="E27" i="12" s="1"/>
  <c r="E17" i="12" s="1"/>
  <c r="E16" i="12" s="1"/>
  <c r="E10" i="12" s="1"/>
  <c r="F27" i="12"/>
  <c r="X26" i="12"/>
  <c r="U26" i="12"/>
  <c r="Q26" i="12"/>
  <c r="N26" i="12"/>
  <c r="J26" i="12"/>
  <c r="F26" i="12"/>
  <c r="G26" i="12" s="1"/>
  <c r="E26" i="12"/>
  <c r="X25" i="12"/>
  <c r="U25" i="12"/>
  <c r="Q25" i="12"/>
  <c r="N25" i="12"/>
  <c r="J25" i="12"/>
  <c r="I25" i="12"/>
  <c r="F25" i="12"/>
  <c r="E25" i="12"/>
  <c r="G25" i="12" s="1"/>
  <c r="X24" i="12"/>
  <c r="U24" i="12"/>
  <c r="Q24" i="12"/>
  <c r="N24" i="12"/>
  <c r="J24" i="12"/>
  <c r="F24" i="12"/>
  <c r="G24" i="12" s="1"/>
  <c r="E24" i="12"/>
  <c r="W23" i="12"/>
  <c r="X23" i="12" s="1"/>
  <c r="V23" i="12"/>
  <c r="T23" i="12"/>
  <c r="S23" i="12"/>
  <c r="U23" i="12" s="1"/>
  <c r="P23" i="12"/>
  <c r="Q23" i="12" s="1"/>
  <c r="O23" i="12"/>
  <c r="M23" i="12"/>
  <c r="L23" i="12"/>
  <c r="N23" i="12" s="1"/>
  <c r="I23" i="12"/>
  <c r="J23" i="12" s="1"/>
  <c r="H23" i="12"/>
  <c r="F23" i="12"/>
  <c r="E23" i="12"/>
  <c r="G23" i="12" s="1"/>
  <c r="X22" i="12"/>
  <c r="U22" i="12"/>
  <c r="Q22" i="12"/>
  <c r="N22" i="12"/>
  <c r="J22" i="12"/>
  <c r="F22" i="12"/>
  <c r="G22" i="12" s="1"/>
  <c r="E22" i="12"/>
  <c r="X21" i="12"/>
  <c r="U21" i="12"/>
  <c r="Q21" i="12"/>
  <c r="N21" i="12"/>
  <c r="J21" i="12"/>
  <c r="F21" i="12"/>
  <c r="G21" i="12" s="1"/>
  <c r="E21" i="12"/>
  <c r="X20" i="12"/>
  <c r="U20" i="12"/>
  <c r="Q20" i="12"/>
  <c r="N20" i="12"/>
  <c r="J20" i="12"/>
  <c r="F20" i="12"/>
  <c r="G20" i="12" s="1"/>
  <c r="E20" i="12"/>
  <c r="X19" i="12"/>
  <c r="U19" i="12"/>
  <c r="Q19" i="12"/>
  <c r="N19" i="12"/>
  <c r="J19" i="12"/>
  <c r="F19" i="12"/>
  <c r="G19" i="12" s="1"/>
  <c r="E19" i="12"/>
  <c r="W18" i="12"/>
  <c r="V18" i="12"/>
  <c r="X18" i="12" s="1"/>
  <c r="T18" i="12"/>
  <c r="U18" i="12" s="1"/>
  <c r="S18" i="12"/>
  <c r="P18" i="12"/>
  <c r="O18" i="12"/>
  <c r="Q18" i="12" s="1"/>
  <c r="M18" i="12"/>
  <c r="N18" i="12" s="1"/>
  <c r="L18" i="12"/>
  <c r="I18" i="12"/>
  <c r="H18" i="12"/>
  <c r="J18" i="12" s="1"/>
  <c r="F18" i="12"/>
  <c r="G18" i="12" s="1"/>
  <c r="E18" i="12"/>
  <c r="W17" i="12"/>
  <c r="X17" i="12" s="1"/>
  <c r="V17" i="12"/>
  <c r="T17" i="12"/>
  <c r="U17" i="12" s="1"/>
  <c r="S17" i="12"/>
  <c r="P17" i="12"/>
  <c r="Q17" i="12" s="1"/>
  <c r="O17" i="12"/>
  <c r="M17" i="12"/>
  <c r="N17" i="12" s="1"/>
  <c r="L17" i="12"/>
  <c r="I17" i="12"/>
  <c r="J17" i="12" s="1"/>
  <c r="H17" i="12"/>
  <c r="F17" i="12"/>
  <c r="G17" i="12" s="1"/>
  <c r="X16" i="12"/>
  <c r="T16" i="12"/>
  <c r="U16" i="12" s="1"/>
  <c r="S16" i="12"/>
  <c r="P16" i="12"/>
  <c r="Q16" i="12" s="1"/>
  <c r="O16" i="12"/>
  <c r="M16" i="12"/>
  <c r="N16" i="12" s="1"/>
  <c r="L16" i="12"/>
  <c r="I16" i="12"/>
  <c r="J16" i="12" s="1"/>
  <c r="H16" i="12"/>
  <c r="F16" i="12"/>
  <c r="G16" i="12" s="1"/>
  <c r="X15" i="12"/>
  <c r="U15" i="12"/>
  <c r="Q15" i="12"/>
  <c r="N15" i="12"/>
  <c r="J15" i="12"/>
  <c r="F15" i="12"/>
  <c r="G15" i="12" s="1"/>
  <c r="E15" i="12"/>
  <c r="X14" i="12"/>
  <c r="U14" i="12"/>
  <c r="Q14" i="12"/>
  <c r="N14" i="12"/>
  <c r="J14" i="12"/>
  <c r="F14" i="12"/>
  <c r="G14" i="12" s="1"/>
  <c r="E14" i="12"/>
  <c r="X13" i="12"/>
  <c r="U13" i="12"/>
  <c r="Q13" i="12"/>
  <c r="N13" i="12"/>
  <c r="J13" i="12"/>
  <c r="F13" i="12"/>
  <c r="G13" i="12" s="1"/>
  <c r="E13" i="12"/>
  <c r="X12" i="12"/>
  <c r="U12" i="12"/>
  <c r="Q12" i="12"/>
  <c r="N12" i="12"/>
  <c r="J12" i="12"/>
  <c r="F12" i="12"/>
  <c r="G12" i="12" s="1"/>
  <c r="E12" i="12"/>
  <c r="W11" i="12"/>
  <c r="X11" i="12" s="1"/>
  <c r="V11" i="12"/>
  <c r="T11" i="12"/>
  <c r="U11" i="12" s="1"/>
  <c r="S11" i="12"/>
  <c r="P11" i="12"/>
  <c r="O11" i="12"/>
  <c r="Q11" i="12" s="1"/>
  <c r="M11" i="12"/>
  <c r="N11" i="12" s="1"/>
  <c r="L11" i="12"/>
  <c r="I11" i="12"/>
  <c r="H11" i="12"/>
  <c r="J11" i="12" s="1"/>
  <c r="F11" i="12"/>
  <c r="G11" i="12" s="1"/>
  <c r="E11" i="12"/>
  <c r="W10" i="12"/>
  <c r="X10" i="12" s="1"/>
  <c r="V10" i="12"/>
  <c r="T10" i="12"/>
  <c r="U10" i="12" s="1"/>
  <c r="S10" i="12"/>
  <c r="P10" i="12"/>
  <c r="Q10" i="12" s="1"/>
  <c r="O10" i="12"/>
  <c r="M10" i="12"/>
  <c r="N10" i="12" s="1"/>
  <c r="L10" i="12"/>
  <c r="I10" i="12"/>
  <c r="J10" i="12" s="1"/>
  <c r="H10" i="12"/>
  <c r="W9" i="12"/>
  <c r="V9" i="12"/>
  <c r="X9" i="12" s="1"/>
  <c r="S9" i="12"/>
  <c r="P9" i="12"/>
  <c r="Q9" i="12" s="1"/>
  <c r="O9" i="12"/>
  <c r="M9" i="12"/>
  <c r="N9" i="12" s="1"/>
  <c r="L9" i="12"/>
  <c r="I9" i="12"/>
  <c r="H9" i="12"/>
  <c r="J9" i="12" s="1"/>
  <c r="X8" i="12"/>
  <c r="T8" i="12"/>
  <c r="T9" i="12" s="1"/>
  <c r="U9" i="12" s="1"/>
  <c r="Q8" i="12"/>
  <c r="N8" i="12"/>
  <c r="J8" i="12"/>
  <c r="E8" i="12"/>
  <c r="E9" i="12" s="1"/>
  <c r="F8" i="12" l="1"/>
  <c r="U8" i="12"/>
  <c r="G27" i="12"/>
  <c r="G48" i="12"/>
  <c r="J27" i="12"/>
  <c r="J48" i="12"/>
  <c r="F76" i="12"/>
  <c r="G80" i="12"/>
  <c r="F45" i="12"/>
  <c r="G142" i="12"/>
  <c r="J142" i="12"/>
  <c r="G155" i="12"/>
  <c r="F10" i="12" l="1"/>
  <c r="G10" i="12" s="1"/>
  <c r="G45" i="12"/>
  <c r="G76" i="12"/>
  <c r="F72" i="12"/>
  <c r="G8" i="12"/>
  <c r="G72" i="12" l="1"/>
  <c r="F60" i="12"/>
  <c r="G60" i="12" l="1"/>
  <c r="F59" i="12"/>
  <c r="G59" i="12" l="1"/>
  <c r="F9" i="12"/>
  <c r="G9" i="12" s="1"/>
  <c r="D19" i="4" l="1"/>
  <c r="C19" i="4"/>
  <c r="C13" i="3"/>
  <c r="C11" i="3"/>
  <c r="N6" i="3" l="1"/>
  <c r="B6" i="3"/>
  <c r="B14" i="3" s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5" i="4"/>
  <c r="O6" i="3" l="1"/>
  <c r="O14" i="3" s="1"/>
  <c r="J6" i="3"/>
  <c r="J14" i="3" s="1"/>
  <c r="I6" i="3"/>
  <c r="I14" i="3" s="1"/>
  <c r="H6" i="3"/>
  <c r="H14" i="3" s="1"/>
  <c r="G6" i="3"/>
  <c r="G14" i="3" s="1"/>
  <c r="F6" i="3"/>
  <c r="F14" i="3" s="1"/>
  <c r="E6" i="3"/>
  <c r="E14" i="3" s="1"/>
  <c r="C6" i="3"/>
  <c r="C14" i="3" s="1"/>
  <c r="P12" i="3"/>
  <c r="P11" i="3"/>
  <c r="P10" i="3"/>
  <c r="P9" i="3"/>
  <c r="P8" i="3"/>
  <c r="P7" i="3"/>
  <c r="S13" i="3"/>
  <c r="S12" i="3"/>
  <c r="S11" i="3"/>
  <c r="S10" i="3"/>
  <c r="S9" i="3"/>
  <c r="S8" i="3"/>
  <c r="S7" i="3"/>
  <c r="S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K7" i="3"/>
  <c r="K8" i="3"/>
  <c r="K9" i="3"/>
  <c r="K10" i="3"/>
  <c r="K11" i="3"/>
  <c r="K12" i="3"/>
  <c r="K13" i="3"/>
  <c r="D7" i="3"/>
  <c r="D8" i="3"/>
  <c r="D9" i="3"/>
  <c r="D10" i="3"/>
  <c r="D11" i="3"/>
  <c r="D12" i="3"/>
  <c r="S14" i="3" l="1"/>
  <c r="P6" i="3"/>
  <c r="M14" i="3"/>
  <c r="K14" i="3"/>
  <c r="M6" i="3"/>
  <c r="L6" i="3"/>
  <c r="L14" i="3"/>
  <c r="K6" i="3"/>
  <c r="D6" i="3"/>
  <c r="D14" i="3" l="1"/>
  <c r="D13" i="3"/>
  <c r="N14" i="3"/>
  <c r="P14" i="3" s="1"/>
  <c r="P13" i="3"/>
</calcChain>
</file>

<file path=xl/sharedStrings.xml><?xml version="1.0" encoding="utf-8"?>
<sst xmlns="http://schemas.openxmlformats.org/spreadsheetml/2006/main" count="910" uniqueCount="586">
  <si>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</si>
  <si>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</si>
  <si>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</si>
  <si>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</si>
  <si>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</si>
  <si>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</si>
  <si>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</si>
  <si>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</si>
  <si>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</si>
  <si>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</si>
  <si>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</si>
  <si>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</si>
  <si>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</si>
  <si>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№ п/п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</si>
  <si>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</si>
  <si>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</si>
  <si>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</si>
  <si>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</si>
  <si>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</si>
  <si>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</si>
  <si>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</si>
  <si>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</si>
  <si>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</si>
  <si>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</si>
  <si>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</si>
  <si>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</si>
  <si>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Наименование документа</t>
  </si>
  <si>
    <t>Номер документа</t>
  </si>
  <si>
    <t>Дата выдачи</t>
  </si>
  <si>
    <t>Срок действия</t>
  </si>
  <si>
    <t>Наименование показателя</t>
  </si>
  <si>
    <t>Основной персонал</t>
  </si>
  <si>
    <t>Административно-управленческий персонал</t>
  </si>
  <si>
    <t>Вспомогательный персонал</t>
  </si>
  <si>
    <t>Имеют высшее образование</t>
  </si>
  <si>
    <t>Имеют ученую степень</t>
  </si>
  <si>
    <t>Имеют ученое звание</t>
  </si>
  <si>
    <t>1. Общие данные</t>
  </si>
  <si>
    <t>На начало отчетного года, тыс. руб.</t>
  </si>
  <si>
    <t>На конец отчетного года, тыс. руб.</t>
  </si>
  <si>
    <t>В % к предыдущему отчетному периоду</t>
  </si>
  <si>
    <t>1.</t>
  </si>
  <si>
    <t>Нефинансовые активы, всего:</t>
  </si>
  <si>
    <t>1.1.</t>
  </si>
  <si>
    <t>1.2.</t>
  </si>
  <si>
    <t>1.3.</t>
  </si>
  <si>
    <t>1.4.</t>
  </si>
  <si>
    <t>2.</t>
  </si>
  <si>
    <t>Финансовые активы, всего:</t>
  </si>
  <si>
    <t>2.1.</t>
  </si>
  <si>
    <t>2.2.</t>
  </si>
  <si>
    <t>2.3.</t>
  </si>
  <si>
    <t>2.4.</t>
  </si>
  <si>
    <t>2.5.</t>
  </si>
  <si>
    <t>2.6.</t>
  </si>
  <si>
    <t>3.</t>
  </si>
  <si>
    <t>Обязательства, всего:</t>
  </si>
  <si>
    <t>3.1.</t>
  </si>
  <si>
    <t>3.2.</t>
  </si>
  <si>
    <t>3.3.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</si>
  <si>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</si>
  <si>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</si>
  <si>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</si>
  <si>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</si>
  <si>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</si>
  <si>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</si>
  <si>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</si>
  <si>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</si>
  <si>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</si>
  <si>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</si>
  <si>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</si>
  <si>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</si>
  <si>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</si>
  <si>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</si>
  <si>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</si>
  <si>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</si>
  <si>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</si>
  <si>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</si>
  <si>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</si>
  <si>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</si>
  <si>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</si>
  <si>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</si>
  <si>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</si>
  <si>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</si>
  <si>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</si>
  <si>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</si>
  <si>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</si>
  <si>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</si>
  <si>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</si>
  <si>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</si>
  <si>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</si>
  <si>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</si>
  <si>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</si>
  <si>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</si>
  <si>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</si>
  <si>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</si>
  <si>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</si>
  <si>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Код строки</t>
  </si>
  <si>
    <t>120</t>
  </si>
  <si>
    <t>130</t>
  </si>
  <si>
    <t>140</t>
  </si>
  <si>
    <t>150</t>
  </si>
  <si>
    <t>180</t>
  </si>
  <si>
    <t>410</t>
  </si>
  <si>
    <t>420</t>
  </si>
  <si>
    <t>440</t>
  </si>
  <si>
    <t>111</t>
  </si>
  <si>
    <t>112</t>
  </si>
  <si>
    <t>113</t>
  </si>
  <si>
    <t>119</t>
  </si>
  <si>
    <t>131</t>
  </si>
  <si>
    <t>300</t>
  </si>
  <si>
    <t>320</t>
  </si>
  <si>
    <t>321</t>
  </si>
  <si>
    <t>340</t>
  </si>
  <si>
    <t>350</t>
  </si>
  <si>
    <t>360</t>
  </si>
  <si>
    <t>831</t>
  </si>
  <si>
    <t>850</t>
  </si>
  <si>
    <t>851</t>
  </si>
  <si>
    <t>852</t>
  </si>
  <si>
    <t>853</t>
  </si>
  <si>
    <t>862</t>
  </si>
  <si>
    <t>400</t>
  </si>
  <si>
    <t>406</t>
  </si>
  <si>
    <t>407</t>
  </si>
  <si>
    <t>241</t>
  </si>
  <si>
    <t>243</t>
  </si>
  <si>
    <t>244</t>
  </si>
  <si>
    <t>510</t>
  </si>
  <si>
    <t>610</t>
  </si>
  <si>
    <t>810</t>
  </si>
  <si>
    <t>4.1.</t>
  </si>
  <si>
    <t>5.1.</t>
  </si>
  <si>
    <t>6.1.</t>
  </si>
  <si>
    <t>7.1.</t>
  </si>
  <si>
    <t>8.1.</t>
  </si>
  <si>
    <t>9.1.</t>
  </si>
  <si>
    <t>15.1.</t>
  </si>
  <si>
    <t>16.1.</t>
  </si>
  <si>
    <t>Итого</t>
  </si>
  <si>
    <t>Общая сумма выставленных требований к возмещению ущерба по недостачам и хищениям материальных ценностей, денежных средств, а также от порчи материальных ценностей, тыс. руб</t>
  </si>
  <si>
    <t>Причины образования дебиторской задолженности, нереальной к взысканию</t>
  </si>
  <si>
    <t>Причины образования просроченной кредиторской задолженности</t>
  </si>
  <si>
    <t>Прочие доходы</t>
  </si>
  <si>
    <t>%</t>
  </si>
  <si>
    <t xml:space="preserve">Количество ставок по штатному расписанию </t>
  </si>
  <si>
    <t>На начало года, ед</t>
  </si>
  <si>
    <t>На конец года, ед</t>
  </si>
  <si>
    <t>Изменение, %</t>
  </si>
  <si>
    <t>На начало отчетного периода</t>
  </si>
  <si>
    <t xml:space="preserve">Квалификация сотрудников учреждения </t>
  </si>
  <si>
    <t>Среднегодовая (среднесписочная) численность работников списочного составас учетом внешних совместителей учреждения, чел</t>
  </si>
  <si>
    <t>За год, предшествующий отчетному</t>
  </si>
  <si>
    <t>За отчетный год</t>
  </si>
  <si>
    <t xml:space="preserve">Средняя заработная плата сотрудников учреждения, тыс. руб. </t>
  </si>
  <si>
    <t>Пояснения</t>
  </si>
  <si>
    <t>1.5. Сведения о численности работников учреждения</t>
  </si>
  <si>
    <t>Вид деятельности</t>
  </si>
  <si>
    <t>1.1. Основные виды деятельности учреждения, которые учреждение вправе осуществлять в соответствии с его учредительными документами:</t>
  </si>
  <si>
    <t>I. Общие сведения о федеральном государственном учреждении</t>
  </si>
  <si>
    <t>1.3. Перечень услуг (работ), которые фактически оказывались учреждением потребителям за плату в случаях, предусмотренных нормативными правовыми актами, с указанием потребителей указанных услуг (работ):</t>
  </si>
  <si>
    <t>1.4. Перечень разрешительных документов, на основании которых учреждение осуществляет деятельность (в случае, если виды деятельности учреждения, предусмотренные его учредительными документами, могут осуществляться только на основании специальных разрешений (лицензий):</t>
  </si>
  <si>
    <t>1.2. Иные виды деятельности, которые учреждение вправе осуществлять в соответствии с его учредительными документами:</t>
  </si>
  <si>
    <t xml:space="preserve">        педагогические работники</t>
  </si>
  <si>
    <t xml:space="preserve">       профессорско-преподавательский состав</t>
  </si>
  <si>
    <t xml:space="preserve">       научные работники</t>
  </si>
  <si>
    <t xml:space="preserve">                  - из них научные сотрудники</t>
  </si>
  <si>
    <t xml:space="preserve">        прочий основной персонал</t>
  </si>
  <si>
    <t>II. Результаты деятельности учреждения</t>
  </si>
  <si>
    <t xml:space="preserve">    недвижимое имущество, всего:</t>
  </si>
  <si>
    <t xml:space="preserve">    остаточная стоимость</t>
  </si>
  <si>
    <t xml:space="preserve">    особо ценное движимое имущество, всего:</t>
  </si>
  <si>
    <t xml:space="preserve">    денежные средства учреждения, всего</t>
  </si>
  <si>
    <t xml:space="preserve">    денежные средства учреждения на счетах</t>
  </si>
  <si>
    <t xml:space="preserve">    денежные средства учреждения, размещенные на депозиты в кредитной организации</t>
  </si>
  <si>
    <t xml:space="preserve">    иные финансовые инструменты</t>
  </si>
  <si>
    <t xml:space="preserve">    дебиторская задолженность по доходам</t>
  </si>
  <si>
    <t xml:space="preserve">    дебиторская задолженность по расходам</t>
  </si>
  <si>
    <t xml:space="preserve">    долговые обязательства</t>
  </si>
  <si>
    <t xml:space="preserve">    кредиторская задолженность:</t>
  </si>
  <si>
    <t xml:space="preserve">    просроченная кредиторская задолженность</t>
  </si>
  <si>
    <t>2.4.1. Сведения о возвратах остатков субсидий и расходов прошлых лет</t>
  </si>
  <si>
    <t>Код аналитики</t>
  </si>
  <si>
    <t>Произведено возвратов (тыс. руб.)</t>
  </si>
  <si>
    <t>итого</t>
  </si>
  <si>
    <t>Возвращено остатков субсидий прошлых лет, всего:</t>
  </si>
  <si>
    <t>из них по кодам аналитики:</t>
  </si>
  <si>
    <t>Возвращено расходов прошлых лет, всего:</t>
  </si>
  <si>
    <t>Поступления на счета бюджетов</t>
  </si>
  <si>
    <t>Организационно-правовая форма</t>
  </si>
  <si>
    <t>Наименование</t>
  </si>
  <si>
    <t>Фактическое местонахождение</t>
  </si>
  <si>
    <t>ИНН</t>
  </si>
  <si>
    <t>ОГРН</t>
  </si>
  <si>
    <t>Основной вид деятельности</t>
  </si>
  <si>
    <t>Величина участия</t>
  </si>
  <si>
    <t>тыс. руб.</t>
  </si>
  <si>
    <t>2.5. Сведения об участии учреждения в качестве учредителя или участника некоммерческих и (или) коммерческих организаций.</t>
  </si>
  <si>
    <t>Общая балансовая стоимость недвижимого имущества, находящегося у учреждения на праве оперативного управления (тыс. руб.)</t>
  </si>
  <si>
    <t>Общая остаточная стоимость недвижимого имущества, находящегося у учреждения на праве оперативного управления (тыс. руб.)</t>
  </si>
  <si>
    <t>Общая балансовая стоимость недвижимого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</si>
  <si>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</si>
  <si>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</si>
  <si>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недвижимого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</si>
  <si>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балансовая стоимость движимого имущества, находящегося у учреждения на праве оперативного управления (тыс. руб.)</t>
  </si>
  <si>
    <t>Общая остаточная стоимость движимого имущества, находящегося у учреждения на праве оперативного управления (тыс. руб.)</t>
  </si>
  <si>
    <t>Общая балансовая стоимость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</si>
  <si>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</si>
  <si>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</si>
  <si>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</si>
  <si>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балансовая стоимость особо ценного движимого имущества, находящегося у учреждения на праве оперативного управления (тыс. руб.)</t>
  </si>
  <si>
    <t>Общая остаточная стоимость особо ценного движимого имущества, находящегося у учреждения на праве оперативного управления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</si>
  <si>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</si>
  <si>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аренду (тыс. руб.)</t>
  </si>
  <si>
    <t>Общая балансовая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</si>
  <si>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остаточная стоимость особо ценного движимого имущества, находящегося у учреждения на праве оперативного управления, и переданного в безвозмездное пользование (тыс. руб.)</t>
  </si>
  <si>
    <t>Общая площадь объектов недвижимого имущества, находящегося у учреждения на праве оперативного управления (квадратные метры (далее - кв. м)</t>
  </si>
  <si>
    <t>Общая площадь объектов недвижимого имущества, находящегося у учреждения на праве оперативного управления, и переданного в аренду (кв. м)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</si>
  <si>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 (кв. м)</t>
  </si>
  <si>
    <t>Количество объектов недвижимого имущества, находящегося у учреждения на праве оперативного управления (штук)</t>
  </si>
  <si>
    <t>Общая балансовая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</si>
  <si>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остаточная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</t>
  </si>
  <si>
    <t>Общая балансовая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</si>
  <si>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Общая остаточная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</si>
  <si>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 (тыс. руб.)</t>
  </si>
  <si>
    <t>III. Об использовании имущества, закрепленного за учреждением</t>
  </si>
  <si>
    <t>Факт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</si>
  <si>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</si>
  <si>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</si>
  <si>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</si>
  <si>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</si>
  <si>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И.В. Столяр</t>
  </si>
  <si>
    <t>Научная (научно-исследовательская) деятельность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</si>
  <si>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</si>
  <si>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</si>
  <si>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</si>
  <si>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</si>
  <si>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</si>
  <si>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347386, Ростовская область, г. Волгодонск, пр-кт Мира 16</t>
  </si>
  <si>
    <t>имущества за 2020 год</t>
  </si>
  <si>
    <t>Исполнение доходов по ПДД сверяйте с ВПО-2</t>
  </si>
  <si>
    <t>Код по бюджетной классификации Российской Федерации</t>
  </si>
  <si>
    <t>Аналитический код</t>
  </si>
  <si>
    <t>Объем финансового обеспечения, руб. (с точностью до двух знаков после запятой -0,00)</t>
  </si>
  <si>
    <t>в том числе:</t>
  </si>
  <si>
    <t>Всего</t>
  </si>
  <si>
    <t>Субсидии на выполнение государственного задания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</si>
  <si>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</si>
  <si>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</si>
  <si>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</si>
  <si>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</si>
  <si>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</si>
  <si>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</si>
  <si>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План</t>
  </si>
  <si>
    <t>отклонение, %</t>
  </si>
  <si>
    <t>Остаток средств на начало текущего финансового года</t>
  </si>
  <si>
    <t>00001</t>
  </si>
  <si>
    <t>x</t>
  </si>
  <si>
    <t>Остаток средств на конец текущего финансового года</t>
  </si>
  <si>
    <t>00002</t>
  </si>
  <si>
    <t>Доходы, всего:</t>
  </si>
  <si>
    <t>10000</t>
  </si>
  <si>
    <t xml:space="preserve">    в том числе: доходы от собственности, всего</t>
  </si>
  <si>
    <t>11000</t>
  </si>
  <si>
    <t xml:space="preserve">        в том числе: от использования имущества, находящегося в государственной собственности и переданного в аренду</t>
  </si>
  <si>
    <t>11100</t>
  </si>
  <si>
    <t xml:space="preserve">        от размещения средств на банковских депозитах</t>
  </si>
  <si>
    <t>11200</t>
  </si>
  <si>
    <t xml:space="preserve">        от средств от использования результатов интеллектуальной деятельности (РИД)</t>
  </si>
  <si>
    <t>11300</t>
  </si>
  <si>
    <t xml:space="preserve">        прочие поступления от собственности</t>
  </si>
  <si>
    <t>11400</t>
  </si>
  <si>
    <t xml:space="preserve">    доходы от оказания услуг, работ, компенсации затрат учреждений, всего</t>
  </si>
  <si>
    <t>12000</t>
  </si>
  <si>
    <t xml:space="preserve">        в том числе: от образовательной деятельности</t>
  </si>
  <si>
    <t>12100</t>
  </si>
  <si>
    <t xml:space="preserve">            в том числе: от реализации основных общеобразовательных программ</t>
  </si>
  <si>
    <t>12110</t>
  </si>
  <si>
    <t xml:space="preserve">                в том числе: от реализации образовательных программ дошкольного образования</t>
  </si>
  <si>
    <t>12111</t>
  </si>
  <si>
    <t xml:space="preserve">                от реализации образовательных программ начального общего образования</t>
  </si>
  <si>
    <t>12112</t>
  </si>
  <si>
    <t xml:space="preserve">                от реализации образовательных программ основного общего образования</t>
  </si>
  <si>
    <t>12113</t>
  </si>
  <si>
    <t xml:space="preserve">                от реализации образовательных программ среднего общего образования</t>
  </si>
  <si>
    <t>12114</t>
  </si>
  <si>
    <t xml:space="preserve">            от реализации основных профессиональных образовательных программ</t>
  </si>
  <si>
    <t>12120</t>
  </si>
  <si>
    <t xml:space="preserve">                в том числе: от реализации образовательных программ среднего профессионального образования</t>
  </si>
  <si>
    <t>12121</t>
  </si>
  <si>
    <t xml:space="preserve">                от реализации образовательных программ высшего образования</t>
  </si>
  <si>
    <t>12122</t>
  </si>
  <si>
    <t xml:space="preserve">            от реализации основных программ профессионального обучения</t>
  </si>
  <si>
    <t>12130</t>
  </si>
  <si>
    <t xml:space="preserve">            от реализации дополнительных образовательных программ</t>
  </si>
  <si>
    <t>12140</t>
  </si>
  <si>
    <t xml:space="preserve">                в том числе: от реализации дополнительных общеобразовательных программ</t>
  </si>
  <si>
    <t>12141</t>
  </si>
  <si>
    <t xml:space="preserve">                от реализации дополнительных профессиональных программ</t>
  </si>
  <si>
    <t>12142</t>
  </si>
  <si>
    <t xml:space="preserve">        от научной (научно - исследовательской) деятельности</t>
  </si>
  <si>
    <t>12200</t>
  </si>
  <si>
    <t xml:space="preserve">            в том числе: от научных исследований и разработок</t>
  </si>
  <si>
    <t>12210</t>
  </si>
  <si>
    <t xml:space="preserve">                в том числе: от фундаментальных исследований</t>
  </si>
  <si>
    <t>12211</t>
  </si>
  <si>
    <t xml:space="preserve">                от прикладных исследований</t>
  </si>
  <si>
    <t>12212</t>
  </si>
  <si>
    <t xml:space="preserve">            от научно-технических услуг</t>
  </si>
  <si>
    <t>12220</t>
  </si>
  <si>
    <t xml:space="preserve">                из них: от разработки научно-проектной и проектной документации</t>
  </si>
  <si>
    <t>12221</t>
  </si>
  <si>
    <t xml:space="preserve">            от реализации товаров, работ, услуг производственного  характера</t>
  </si>
  <si>
    <t>12230</t>
  </si>
  <si>
    <t xml:space="preserve">             от иной научной (научно-исследовательской) деятельности</t>
  </si>
  <si>
    <t>12240</t>
  </si>
  <si>
    <t xml:space="preserve">        от медицинской деятельности</t>
  </si>
  <si>
    <t>12300</t>
  </si>
  <si>
    <t xml:space="preserve">        от сельскохозяйственной деятельности</t>
  </si>
  <si>
    <t>12400</t>
  </si>
  <si>
    <t xml:space="preserve">        от проектно-изыскательских работ</t>
  </si>
  <si>
    <t>12500</t>
  </si>
  <si>
    <t xml:space="preserve">        от прочих видов деятельности</t>
  </si>
  <si>
    <t>12600</t>
  </si>
  <si>
    <t xml:space="preserve">            из них: от подготовки научных кадров (в докторантуре)</t>
  </si>
  <si>
    <t>12610</t>
  </si>
  <si>
    <t xml:space="preserve">    доходы от штрафов, пеней, иных сумм принудительного изъятия, всего</t>
  </si>
  <si>
    <t>13000</t>
  </si>
  <si>
    <t xml:space="preserve">        в том числе:</t>
  </si>
  <si>
    <t>13100</t>
  </si>
  <si>
    <t xml:space="preserve">    безвозмездные денежные поступления, всего</t>
  </si>
  <si>
    <t>14000</t>
  </si>
  <si>
    <t xml:space="preserve">        в том числе: гранты</t>
  </si>
  <si>
    <t>14100</t>
  </si>
  <si>
    <t xml:space="preserve">        из них: гранты на научную деятельность</t>
  </si>
  <si>
    <t>14110</t>
  </si>
  <si>
    <t xml:space="preserve">    прочие доходы, всего</t>
  </si>
  <si>
    <t>15000</t>
  </si>
  <si>
    <t xml:space="preserve">        в том числе: выплаты, уменьшающие доход, всего (-)</t>
  </si>
  <si>
    <t>15100</t>
  </si>
  <si>
    <t>х</t>
  </si>
  <si>
    <t xml:space="preserve">            в том числе: налог на прибыль (-)</t>
  </si>
  <si>
    <t>15110</t>
  </si>
  <si>
    <t xml:space="preserve">            налог на добавленную стоимость (-)</t>
  </si>
  <si>
    <t>15120</t>
  </si>
  <si>
    <t xml:space="preserve">            прочие налоги, уменьшающие доход (-)</t>
  </si>
  <si>
    <t>15130</t>
  </si>
  <si>
    <t xml:space="preserve">    доходы от операций с активами, всего</t>
  </si>
  <si>
    <t>19000</t>
  </si>
  <si>
    <t xml:space="preserve">        в том числе: от уменьшения стоимости основных средств</t>
  </si>
  <si>
    <t>19100</t>
  </si>
  <si>
    <t xml:space="preserve">        от уменьшения стоимости нематериальных активов</t>
  </si>
  <si>
    <t>19200</t>
  </si>
  <si>
    <t xml:space="preserve">        от уменьшения стоимости материальных запасов</t>
  </si>
  <si>
    <t>19300</t>
  </si>
  <si>
    <t xml:space="preserve">    прочие поступления, всего</t>
  </si>
  <si>
    <t>19800</t>
  </si>
  <si>
    <t xml:space="preserve">        из них: увеличение остатков денежных средств за счет возврата дебиторской задолженности прошлых лет </t>
  </si>
  <si>
    <t>19810</t>
  </si>
  <si>
    <t>Расходы, всего</t>
  </si>
  <si>
    <t>20000</t>
  </si>
  <si>
    <t xml:space="preserve">    в том числе:на выплаты персоналу, всего</t>
  </si>
  <si>
    <t>21000</t>
  </si>
  <si>
    <t xml:space="preserve">        в том числе: оплата труда</t>
  </si>
  <si>
    <t>21100</t>
  </si>
  <si>
    <t xml:space="preserve">            в том числе: педагогических работников</t>
  </si>
  <si>
    <t>21110</t>
  </si>
  <si>
    <t xml:space="preserve">            профессорско-преподавательского состава</t>
  </si>
  <si>
    <t>21120</t>
  </si>
  <si>
    <t xml:space="preserve">            научных работников</t>
  </si>
  <si>
    <t>21130</t>
  </si>
  <si>
    <t xml:space="preserve">                из них: научных сотрудников </t>
  </si>
  <si>
    <t>21140</t>
  </si>
  <si>
    <t xml:space="preserve">            прочего основного персонала</t>
  </si>
  <si>
    <t>21150</t>
  </si>
  <si>
    <t xml:space="preserve">            административно-управленческого персонала</t>
  </si>
  <si>
    <t>21160</t>
  </si>
  <si>
    <t xml:space="preserve">            вспомогательного персонала</t>
  </si>
  <si>
    <t>21170</t>
  </si>
  <si>
    <t xml:space="preserve">        прочие выплаты персоналу, в том числе компенсационного характера</t>
  </si>
  <si>
    <t>21200</t>
  </si>
  <si>
    <t xml:space="preserve">        иные выплаты, за исключением фонда оплаты труда учреждения, для выполнения отдельных полномочий</t>
  </si>
  <si>
    <t>21300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</si>
  <si>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учреждений, всего</t>
  </si>
  <si>
    <t>21400</t>
  </si>
  <si>
    <t xml:space="preserve">        расходы на выплаты персоналу в сфере национальной безопасности, правоохранительной деятельности и обороны</t>
  </si>
  <si>
    <t>21500</t>
  </si>
  <si>
    <t xml:space="preserve">            в том числе: денежное довольствие военнослужащих и сотрудников, имеющих специальные звания</t>
  </si>
  <si>
    <t>21510</t>
  </si>
  <si>
    <t xml:space="preserve">            расходы на выплаты военнослужащим и сотрудникам, имеющим специальные звания, зависящие от размера денежного довольствия</t>
  </si>
  <si>
    <t>21520</t>
  </si>
  <si>
    <t>133</t>
  </si>
  <si>
    <t xml:space="preserve">            иные выплаты военнослужащим и сотрудникам, имеющим специальные звания</t>
  </si>
  <si>
    <t>21530</t>
  </si>
  <si>
    <t>134</t>
  </si>
  <si>
    <t xml:space="preserve">            страховые взносы на обязательное социальное страхование в части выплат персоналу, подлежащих обложению страховыми взносами</t>
  </si>
  <si>
    <t>21540</t>
  </si>
  <si>
    <t>139</t>
  </si>
  <si>
    <t xml:space="preserve">                в том числе: на оплату труда стажеров</t>
  </si>
  <si>
    <t>21541</t>
  </si>
  <si>
    <t xml:space="preserve">                на иные выплаты гражданским лицам (денежное содержание)</t>
  </si>
  <si>
    <t>21542</t>
  </si>
  <si>
    <t xml:space="preserve">    социальные и иные выплаты населению, всего</t>
  </si>
  <si>
    <t>22000</t>
  </si>
  <si>
    <t xml:space="preserve">        в том числе: социальные выплаты гражданам, кроме публичных нормативных социальных выплат</t>
  </si>
  <si>
    <t>22100</t>
  </si>
  <si>
    <t xml:space="preserve">            из них: пособия, компенсации и иные социальные выплаты гражданам, кроме публичных нормативных обязательств</t>
  </si>
  <si>
    <t>22110</t>
  </si>
  <si>
    <t xml:space="preserve">            приобретение товаров, работ, услуг в пользу граждан в целях их социального обеспечения</t>
  </si>
  <si>
    <t>22120</t>
  </si>
  <si>
    <t>323</t>
  </si>
  <si>
    <t xml:space="preserve">        выплата стипендий, осуществление иных расходов на социальную поддержку обучающихся за счет средств стипендиального фонда</t>
  </si>
  <si>
    <t>22200</t>
  </si>
  <si>
    <t xml:space="preserve">        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</si>
  <si>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22300</t>
  </si>
  <si>
    <t xml:space="preserve">        иные выплаты населению</t>
  </si>
  <si>
    <t>22400</t>
  </si>
  <si>
    <t xml:space="preserve">    уплата налогов, сборов и иных платежей, всего</t>
  </si>
  <si>
    <t>23000</t>
  </si>
  <si>
    <t xml:space="preserve">        из них: налог на имущество организаций и земельный налог</t>
  </si>
  <si>
    <t>23100</t>
  </si>
  <si>
    <t xml:space="preserve">        иные налоги (включаемые в состав расходов) в бюджеты бюджетной системы Российской Федерации, а также государственная пошлина</t>
  </si>
  <si>
    <t>23200</t>
  </si>
  <si>
    <t xml:space="preserve">        уплата штрафов (в том числе административных), пеней, иных платежей</t>
  </si>
  <si>
    <t>23300</t>
  </si>
  <si>
    <t xml:space="preserve">    безвозмездные перечисления организациям и физическим лицам, всего</t>
  </si>
  <si>
    <t>24000</t>
  </si>
  <si>
    <t xml:space="preserve">        из них: гранты, предоставляемые другим организациям и физическим лицам</t>
  </si>
  <si>
    <t>24100</t>
  </si>
  <si>
    <t xml:space="preserve">        взносы в международные организации</t>
  </si>
  <si>
    <t>24200</t>
  </si>
  <si>
    <t xml:space="preserve">        платежи в целях обеспечения реализации соглашений с правительствами иностранных государств и международными организациями</t>
  </si>
  <si>
    <t>24300</t>
  </si>
  <si>
    <t>863</t>
  </si>
  <si>
    <t xml:space="preserve">    прочие выплаты (кроме выплат на закупку товаров, работ, услуг)</t>
  </si>
  <si>
    <t>25000</t>
  </si>
  <si>
    <t xml:space="preserve">        из них: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</si>
  <si>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25100</t>
  </si>
  <si>
    <t xml:space="preserve">    расходы на закупку товаров, работ, услуг, всего</t>
  </si>
  <si>
    <t>26000</t>
  </si>
  <si>
    <t xml:space="preserve">        в том числе: закупку научно-исследовательских и опытно-конструкторских работ</t>
  </si>
  <si>
    <t>26100</t>
  </si>
  <si>
    <t xml:space="preserve">            в том числе: прочие работы, услуги</t>
  </si>
  <si>
    <t>26110</t>
  </si>
  <si>
    <t>226</t>
  </si>
  <si>
    <t xml:space="preserve">            увеличение стоимости нематериальных активов</t>
  </si>
  <si>
    <t>26120</t>
  </si>
  <si>
    <t xml:space="preserve">            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</si>
  <si>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26130</t>
  </si>
  <si>
    <t>352</t>
  </si>
  <si>
    <t xml:space="preserve">      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</si>
  <si>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26140</t>
  </si>
  <si>
    <t>353</t>
  </si>
  <si>
    <t xml:space="preserve">        закупку товаров, работ, услуг в целях капитального ремонта государственного (муниципального) имущества</t>
  </si>
  <si>
    <t>26200</t>
  </si>
  <si>
    <t xml:space="preserve">            в том числе: транспортные услуги</t>
  </si>
  <si>
    <t>26210</t>
  </si>
  <si>
    <t>222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</si>
  <si>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</si>
  <si>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26220</t>
  </si>
  <si>
    <t>224</t>
  </si>
  <si>
    <t xml:space="preserve">            работы, услуги по содержанию имущества</t>
  </si>
  <si>
    <t>26230</t>
  </si>
  <si>
    <t>225</t>
  </si>
  <si>
    <t xml:space="preserve">            прочие работы, услуги</t>
  </si>
  <si>
    <t>26240</t>
  </si>
  <si>
    <t xml:space="preserve">            услуги, работы для целей капитальных вложений</t>
  </si>
  <si>
    <t>26250</t>
  </si>
  <si>
    <t>228</t>
  </si>
  <si>
    <t xml:space="preserve">            иные выплаты текущего характера физическим лицам</t>
  </si>
  <si>
    <t>26260</t>
  </si>
  <si>
    <t>296</t>
  </si>
  <si>
    <t xml:space="preserve">            иные выплаты текущего характера организациям</t>
  </si>
  <si>
    <t>26270</t>
  </si>
  <si>
    <t>297</t>
  </si>
  <si>
    <t xml:space="preserve">            увеличение стоимости основных средств</t>
  </si>
  <si>
    <t>26280</t>
  </si>
  <si>
    <t>310</t>
  </si>
  <si>
    <t xml:space="preserve">            увеличение стоимости строительных материалов</t>
  </si>
  <si>
    <t>26290</t>
  </si>
  <si>
    <t>344</t>
  </si>
  <si>
    <t xml:space="preserve">            увеличение стоимости прочих оборотных запасов (материалов)</t>
  </si>
  <si>
    <t>262А0</t>
  </si>
  <si>
    <t>346</t>
  </si>
  <si>
    <t>262Б0</t>
  </si>
  <si>
    <t>262В0</t>
  </si>
  <si>
    <t xml:space="preserve">        прочую закупку товаров, работ и услуг, всего</t>
  </si>
  <si>
    <t>26300</t>
  </si>
  <si>
    <t xml:space="preserve">            в том числе: прочие несоциальные выплаты персоналу в натуральной форме</t>
  </si>
  <si>
    <t>26310</t>
  </si>
  <si>
    <t>214</t>
  </si>
  <si>
    <t xml:space="preserve">               оплата работ, услуг</t>
  </si>
  <si>
    <t>26320</t>
  </si>
  <si>
    <t>220</t>
  </si>
  <si>
    <t xml:space="preserve">               услуги связи</t>
  </si>
  <si>
    <t>26321</t>
  </si>
  <si>
    <t>221</t>
  </si>
  <si>
    <t xml:space="preserve">               транспортные услуги</t>
  </si>
  <si>
    <t>26322</t>
  </si>
  <si>
    <t xml:space="preserve">               коммунальные услуги</t>
  </si>
  <si>
    <t>26323</t>
  </si>
  <si>
    <t>223</t>
  </si>
  <si>
    <t xml:space="preserve">               арендная плата за пользование имуществом (за исключением земельных участков и других обособленных природных объектов)</t>
  </si>
  <si>
    <t>26324</t>
  </si>
  <si>
    <t xml:space="preserve">               работы, услуги по содержанию имущества</t>
  </si>
  <si>
    <t>26325</t>
  </si>
  <si>
    <t xml:space="preserve">               прочие работы, услуги</t>
  </si>
  <si>
    <t>26326</t>
  </si>
  <si>
    <t xml:space="preserve">               страхование</t>
  </si>
  <si>
    <t>26327</t>
  </si>
  <si>
    <t>227</t>
  </si>
  <si>
    <t xml:space="preserve">               услуги, работы для целей капитальных вложений</t>
  </si>
  <si>
    <t>26328</t>
  </si>
  <si>
    <t xml:space="preserve">               арендная плата за пользование земельными участками и другими обособленными природными объектами</t>
  </si>
  <si>
    <t>26329</t>
  </si>
  <si>
    <t>229</t>
  </si>
  <si>
    <t xml:space="preserve">               социальные компенсации персоналу в натуральной форме</t>
  </si>
  <si>
    <t>26330</t>
  </si>
  <si>
    <t>267</t>
  </si>
  <si>
    <t xml:space="preserve">              увеличение стоимости основных средств</t>
  </si>
  <si>
    <t>26340</t>
  </si>
  <si>
    <t xml:space="preserve">              увеличение стоимости нематериальных активов</t>
  </si>
  <si>
    <t>26350</t>
  </si>
  <si>
    <t xml:space="preserve">              увеличение стоимости материальных запасов</t>
  </si>
  <si>
    <t>26360</t>
  </si>
  <si>
    <t xml:space="preserve">                увеличение стоимости лекарственных препаратов и материалов, применяемых в медицинских целях</t>
  </si>
  <si>
    <t>26361</t>
  </si>
  <si>
    <t>341</t>
  </si>
  <si>
    <t xml:space="preserve">                увеличение стоимости продуктов питания</t>
  </si>
  <si>
    <t>26362</t>
  </si>
  <si>
    <t>342</t>
  </si>
  <si>
    <t xml:space="preserve">                увеличение стоимости горюче-смазочных материалов</t>
  </si>
  <si>
    <t>26363</t>
  </si>
  <si>
    <t>343</t>
  </si>
  <si>
    <t xml:space="preserve">                увеличение стоимости строительных материалов</t>
  </si>
  <si>
    <t>26364</t>
  </si>
  <si>
    <t xml:space="preserve">                увеличение стоимости мягкого инвентаря</t>
  </si>
  <si>
    <t>26365</t>
  </si>
  <si>
    <t>345</t>
  </si>
  <si>
    <t xml:space="preserve">                увеличение стоимости прочих материальных запасов</t>
  </si>
  <si>
    <t>26366</t>
  </si>
  <si>
    <t xml:space="preserve">                увеличение стоимости материальных запасов для целей капитальных вложений</t>
  </si>
  <si>
    <t>26367</t>
  </si>
  <si>
    <t>347</t>
  </si>
  <si>
    <t xml:space="preserve">                увеличение стоимости прочих материальных запасов однократного применения</t>
  </si>
  <si>
    <t>26368</t>
  </si>
  <si>
    <t>349</t>
  </si>
  <si>
    <t>26370</t>
  </si>
  <si>
    <t>26380</t>
  </si>
  <si>
    <t xml:space="preserve">        закупка товаров, работ 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</si>
  <si>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26400</t>
  </si>
  <si>
    <t>245</t>
  </si>
  <si>
    <t xml:space="preserve">            в том числе: оплата работ, услуг</t>
  </si>
  <si>
    <t>26410</t>
  </si>
  <si>
    <t xml:space="preserve">                в том числе: оплата работ, услуг</t>
  </si>
  <si>
    <t>26411</t>
  </si>
  <si>
    <t xml:space="preserve">                транспортные услуги</t>
  </si>
  <si>
    <t>26412</t>
  </si>
  <si>
    <t xml:space="preserve">                коммунальные услуги</t>
  </si>
  <si>
    <t>26413</t>
  </si>
  <si>
    <t>26414</t>
  </si>
  <si>
    <t xml:space="preserve">                работы, услуги по содержанию имущества</t>
  </si>
  <si>
    <t>26415</t>
  </si>
  <si>
    <t xml:space="preserve">                прочие работы, услуги</t>
  </si>
  <si>
    <t>26416</t>
  </si>
  <si>
    <t xml:space="preserve">                страхование</t>
  </si>
  <si>
    <t>26417</t>
  </si>
  <si>
    <t xml:space="preserve">                услуги, работы для целей капитальных вложений</t>
  </si>
  <si>
    <t>26418</t>
  </si>
  <si>
    <t xml:space="preserve">                арендная плата за пользование земельными участками и другими обособленными природными объектами</t>
  </si>
  <si>
    <t>26419</t>
  </si>
  <si>
    <t>26420</t>
  </si>
  <si>
    <t>26430</t>
  </si>
  <si>
    <t>26440</t>
  </si>
  <si>
    <t xml:space="preserve">        капитальные вложения в объекты государственной (муниципальной) собственности, всего</t>
  </si>
  <si>
    <t>26500</t>
  </si>
  <si>
    <t xml:space="preserve">            в том числе:приобретение объектов недвижимого имущества государственными (муниципальными) учреждениями</t>
  </si>
  <si>
    <t>26510</t>
  </si>
  <si>
    <t xml:space="preserve">            строительство (реконструкция) объектов недвижимого имущества государственными (муниципальными) учреждениями</t>
  </si>
  <si>
    <t>26520</t>
  </si>
  <si>
    <t>Прочие выплаты, всего</t>
  </si>
  <si>
    <t>40000</t>
  </si>
  <si>
    <t xml:space="preserve">    из них: возврат в бюджет средств субсидии</t>
  </si>
  <si>
    <t>40100</t>
  </si>
  <si>
    <t>Раздел 2.4 Данные о кассовых и плановых поступлениях и выплатах в соотвествии с планом финансово-хозяйственной деяельности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</si>
</sst>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30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8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Times New Roman"/>
      <family val="2"/>
      <charset val="204"/>
    </font>
    <font>
      <u/>
      <sz val="10"/>
      <name val="Times New Roman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>
      <left/>
      <right/>
      <top style="thin">
        <color rgb="FF000000"/>
      </top>
      <bottom/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3" borderId="0" xfId="0" applyFill="1"/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10" fontId="0" fillId="2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0" fontId="2" fillId="2" borderId="1" xfId="1" applyNumberFormat="1" applyFont="1" applyFill="1" applyBorder="1" applyAlignment="1">
      <alignment vertical="center" wrapText="1"/>
    </xf>
    <xf numFmtId="0" fontId="2" fillId="0" borderId="1" xfId="0" applyFont="1" applyBorder="1"/>
    <xf numFmtId="0" fontId="13" fillId="0" borderId="0" xfId="0" applyFont="1"/>
    <xf numFmtId="165" fontId="0" fillId="2" borderId="1" xfId="0" applyNumberFormat="1" applyFill="1" applyBorder="1" applyAlignment="1">
      <alignment horizontal="center" vertical="center" wrapText="1"/>
    </xf>
    <xf numFmtId="10" fontId="15" fillId="0" borderId="1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0" fillId="0" borderId="0" xfId="0" applyNumberFormat="1" applyBorder="1" applyAlignment="1">
      <alignment vertical="center" wrapText="1"/>
    </xf>
    <xf numFmtId="0" fontId="4" fillId="0" borderId="0" xfId="0" applyFont="1" applyBorder="1"/>
    <xf numFmtId="0" fontId="14" fillId="0" borderId="0" xfId="0" applyFont="1" applyAlignment="1">
      <alignment horizontal="justify" vertical="center"/>
    </xf>
    <xf numFmtId="9" fontId="16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9" fillId="0" borderId="1" xfId="0" applyNumberFormat="1" applyFont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15" fillId="0" borderId="0" xfId="0" applyFont="1" applyFill="1"/>
    <xf numFmtId="0" fontId="15" fillId="4" borderId="0" xfId="0" applyFont="1" applyFill="1"/>
    <xf numFmtId="0" fontId="21" fillId="0" borderId="16" xfId="0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20" xfId="0" applyFont="1" applyFill="1" applyBorder="1"/>
    <xf numFmtId="0" fontId="12" fillId="0" borderId="20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2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0" fontId="12" fillId="0" borderId="27" xfId="0" applyFont="1" applyFill="1" applyBorder="1"/>
    <xf numFmtId="0" fontId="12" fillId="0" borderId="27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2" fillId="4" borderId="27" xfId="0" applyFont="1" applyFill="1" applyBorder="1"/>
    <xf numFmtId="0" fontId="12" fillId="0" borderId="0" xfId="0" applyFont="1" applyFill="1" applyAlignment="1">
      <alignment wrapText="1"/>
    </xf>
    <xf numFmtId="0" fontId="24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right" vertical="center" wrapText="1"/>
    </xf>
    <xf numFmtId="4" fontId="24" fillId="0" borderId="17" xfId="0" applyNumberFormat="1" applyFont="1" applyFill="1" applyBorder="1" applyAlignment="1">
      <alignment horizontal="right" vertical="center" wrapText="1"/>
    </xf>
    <xf numFmtId="10" fontId="25" fillId="0" borderId="17" xfId="1" applyNumberFormat="1" applyFont="1" applyBorder="1" applyAlignment="1">
      <alignment horizontal="right" vertical="center" wrapText="1"/>
    </xf>
    <xf numFmtId="4" fontId="24" fillId="6" borderId="17" xfId="0" applyNumberFormat="1" applyFont="1" applyFill="1" applyBorder="1" applyAlignment="1">
      <alignment horizontal="right" vertical="center" wrapText="1"/>
    </xf>
    <xf numFmtId="4" fontId="24" fillId="5" borderId="17" xfId="0" applyNumberFormat="1" applyFont="1" applyFill="1" applyBorder="1" applyAlignment="1">
      <alignment horizontal="right" vertical="center" wrapText="1"/>
    </xf>
    <xf numFmtId="4" fontId="24" fillId="4" borderId="17" xfId="0" applyNumberFormat="1" applyFont="1" applyFill="1" applyBorder="1" applyAlignment="1">
      <alignment horizontal="right" vertical="center" wrapText="1"/>
    </xf>
    <xf numFmtId="0" fontId="26" fillId="0" borderId="0" xfId="0" applyFont="1"/>
    <xf numFmtId="4" fontId="24" fillId="7" borderId="17" xfId="0" applyNumberFormat="1" applyFont="1" applyFill="1" applyBorder="1" applyAlignment="1">
      <alignment horizontal="righ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right" vertical="center" wrapText="1"/>
    </xf>
    <xf numFmtId="4" fontId="27" fillId="4" borderId="17" xfId="0" applyNumberFormat="1" applyFont="1" applyFill="1" applyBorder="1" applyAlignment="1">
      <alignment horizontal="right" vertical="center" wrapText="1"/>
    </xf>
    <xf numFmtId="4" fontId="27" fillId="6" borderId="17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4" fontId="24" fillId="8" borderId="17" xfId="0" applyNumberFormat="1" applyFont="1" applyFill="1" applyBorder="1" applyAlignment="1">
      <alignment horizontal="right" vertical="center" wrapText="1"/>
    </xf>
    <xf numFmtId="4" fontId="27" fillId="8" borderId="17" xfId="0" applyNumberFormat="1" applyFont="1" applyFill="1" applyBorder="1" applyAlignment="1">
      <alignment horizontal="right" vertical="center" wrapText="1"/>
    </xf>
    <xf numFmtId="4" fontId="24" fillId="4" borderId="0" xfId="0" applyNumberFormat="1" applyFont="1" applyFill="1" applyBorder="1" applyAlignment="1">
      <alignment horizontal="right" vertical="center" wrapText="1"/>
    </xf>
    <xf numFmtId="0" fontId="26" fillId="6" borderId="0" xfId="0" applyFont="1" applyFill="1"/>
    <xf numFmtId="4" fontId="27" fillId="0" borderId="17" xfId="0" applyNumberFormat="1" applyFont="1" applyBorder="1" applyAlignment="1">
      <alignment horizontal="righ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center" wrapText="1"/>
    </xf>
    <xf numFmtId="0" fontId="16" fillId="0" borderId="0" xfId="0" applyFont="1"/>
    <xf numFmtId="4" fontId="29" fillId="0" borderId="0" xfId="2" applyNumberFormat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24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381000</xdr:colOff>
          <xdr:row>51</xdr:row>
          <xdr:rowOff>66675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1733550</xdr:colOff>
          <xdr:row>56</xdr:row>
          <xdr:rowOff>28575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consultantplus://offline/ref=36420CB7505565C3077A36D934CCD4EC6DEE9EBE06DF08EAEC8B59C1BDBEF092095217CE26279A4815EDD611B398AAD83E74E00D38C2VDb2I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tabSelected="1" view="pageBreakPreview" zoomScaleNormal="100" zoomScaleSheetLayoutView="100" workbookViewId="0">
      <selection activeCell="A15" sqref="A15"/>
    </sheetView>
  </sheetViews>
  <sheetFormatPr defaultRowHeight="12.75" x14ac:dyDescent="0.2"/>
  <cols>
    <col min="1" max="1" width="48.33203125" customWidth="1"/>
    <col min="2" max="2" width="26.1640625" customWidth="1"/>
    <col min="3" max="3" width="27" customWidth="1"/>
  </cols>
  <sheetData>
    <row r="11" spans="1:3" x14ac:dyDescent="0.2">
      <c r="A11" s="54" t="s">
        <v>0</v>
      </c>
      <c r="B11" s="54"/>
      <c r="C11" s="54"/>
    </row>
    <row r="12" spans="1:3" x14ac:dyDescent="0.2">
      <c r="A12" s="54" t="s">
        <v>1</v>
      </c>
      <c r="B12" s="54"/>
      <c r="C12" s="54"/>
    </row>
    <row r="13" spans="1:3" x14ac:dyDescent="0.2">
      <c r="A13" s="54" t="s">
        <v>2</v>
      </c>
      <c r="B13" s="54"/>
      <c r="C13" s="54"/>
    </row>
    <row r="14" spans="1:3" x14ac:dyDescent="0.2">
      <c r="A14" s="54" t="s">
        <v>240</v>
      </c>
      <c r="B14" s="54"/>
      <c r="C14" s="54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49">
        <v>44197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55" t="s">
        <v>230</v>
      </c>
      <c r="B20" s="55"/>
      <c r="C20" s="55"/>
    </row>
    <row r="21" spans="1:3" x14ac:dyDescent="0.2">
      <c r="A21" s="56" t="s">
        <v>96</v>
      </c>
      <c r="B21" s="56"/>
      <c r="C21" s="56"/>
    </row>
    <row r="23" spans="1:3" ht="25.5" x14ac:dyDescent="0.2">
      <c r="A23" s="5" t="s">
        <v>7</v>
      </c>
      <c r="B23" s="53">
        <v>6165033136</v>
      </c>
      <c r="C23" s="53"/>
    </row>
    <row r="24" spans="1:3" ht="25.5" x14ac:dyDescent="0.2">
      <c r="A24" s="5" t="s">
        <v>8</v>
      </c>
      <c r="B24" s="53">
        <v>614302001</v>
      </c>
      <c r="C24" s="53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51" t="s">
        <v>231</v>
      </c>
      <c r="C26" s="52"/>
    </row>
    <row r="27" spans="1:3" ht="25.5" x14ac:dyDescent="0.2">
      <c r="A27" s="5" t="s">
        <v>12</v>
      </c>
      <c r="B27" s="53" t="s">
        <v>239</v>
      </c>
      <c r="C27" s="53"/>
    </row>
    <row r="28" spans="1:3" x14ac:dyDescent="0.2">
      <c r="A28" s="3"/>
    </row>
    <row r="33" spans="1:3" x14ac:dyDescent="0.2">
      <c r="A33" t="s">
        <v>94</v>
      </c>
      <c r="C33" t="s">
        <v>232</v>
      </c>
    </row>
    <row r="36" spans="1:3" x14ac:dyDescent="0.2">
      <c r="A36" t="s">
        <v>95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93</v>
      </c>
    </row>
    <row r="3" spans="1:4" ht="25.5" x14ac:dyDescent="0.2">
      <c r="A3" s="11" t="s">
        <v>13</v>
      </c>
      <c r="B3" s="11" t="s">
        <v>30</v>
      </c>
      <c r="C3" s="11" t="s">
        <v>60</v>
      </c>
      <c r="D3" s="11" t="s">
        <v>61</v>
      </c>
    </row>
    <row r="4" spans="1:4" x14ac:dyDescent="0.2">
      <c r="A4" s="11">
        <v>1</v>
      </c>
      <c r="B4" s="11"/>
      <c r="C4" s="11"/>
      <c r="D4" s="11"/>
    </row>
    <row r="5" spans="1:4" ht="38.25" x14ac:dyDescent="0.2">
      <c r="A5" s="12" t="s">
        <v>41</v>
      </c>
      <c r="B5" s="12" t="s">
        <v>62</v>
      </c>
      <c r="C5" s="12"/>
      <c r="D5" s="12"/>
    </row>
    <row r="6" spans="1:4" ht="51" x14ac:dyDescent="0.2">
      <c r="A6" s="12" t="s">
        <v>47</v>
      </c>
      <c r="B6" s="12" t="s">
        <v>63</v>
      </c>
      <c r="C6" s="12"/>
      <c r="D6" s="12"/>
    </row>
    <row r="7" spans="1:4" ht="51" x14ac:dyDescent="0.2">
      <c r="A7" s="12" t="s">
        <v>55</v>
      </c>
      <c r="B7" s="12" t="s">
        <v>64</v>
      </c>
      <c r="C7" s="12"/>
      <c r="D7" s="12"/>
    </row>
    <row r="8" spans="1:4" ht="38.25" x14ac:dyDescent="0.2">
      <c r="A8" s="12" t="s">
        <v>65</v>
      </c>
      <c r="B8" s="12" t="s">
        <v>66</v>
      </c>
      <c r="C8" s="12"/>
      <c r="D8" s="12"/>
    </row>
    <row r="9" spans="1:4" ht="51" x14ac:dyDescent="0.2">
      <c r="A9" s="12" t="s">
        <v>67</v>
      </c>
      <c r="B9" s="12" t="s">
        <v>68</v>
      </c>
      <c r="C9" s="12"/>
      <c r="D9" s="12"/>
    </row>
    <row r="10" spans="1:4" ht="51" x14ac:dyDescent="0.2">
      <c r="A10" s="12" t="s">
        <v>69</v>
      </c>
      <c r="B10" s="12" t="s">
        <v>70</v>
      </c>
      <c r="C10" s="12"/>
      <c r="D10" s="12"/>
    </row>
    <row r="11" spans="1:4" ht="38.25" x14ac:dyDescent="0.2">
      <c r="A11" s="12" t="s">
        <v>71</v>
      </c>
      <c r="B11" s="12" t="s">
        <v>72</v>
      </c>
      <c r="C11" s="12"/>
      <c r="D11" s="12"/>
    </row>
    <row r="12" spans="1:4" ht="51" x14ac:dyDescent="0.2">
      <c r="A12" s="12" t="s">
        <v>73</v>
      </c>
      <c r="B12" s="12" t="s">
        <v>74</v>
      </c>
      <c r="C12" s="12"/>
      <c r="D12" s="12"/>
    </row>
    <row r="13" spans="1:4" ht="51" x14ac:dyDescent="0.2">
      <c r="A13" s="12" t="s">
        <v>75</v>
      </c>
      <c r="B13" s="12" t="s">
        <v>76</v>
      </c>
      <c r="C13" s="12"/>
      <c r="D13" s="12"/>
    </row>
    <row r="14" spans="1:4" ht="38.25" x14ac:dyDescent="0.2">
      <c r="A14" s="12" t="s">
        <v>77</v>
      </c>
      <c r="B14" s="12" t="s">
        <v>78</v>
      </c>
      <c r="C14" s="12"/>
      <c r="D14" s="12"/>
    </row>
    <row r="15" spans="1:4" ht="38.25" x14ac:dyDescent="0.2">
      <c r="A15" s="12" t="s">
        <v>79</v>
      </c>
      <c r="B15" s="12" t="s">
        <v>80</v>
      </c>
      <c r="C15" s="12"/>
      <c r="D15" s="12"/>
    </row>
    <row r="16" spans="1:4" ht="38.25" x14ac:dyDescent="0.2">
      <c r="A16" s="12" t="s">
        <v>81</v>
      </c>
      <c r="B16" s="12" t="s">
        <v>82</v>
      </c>
      <c r="C16" s="12"/>
      <c r="D16" s="12"/>
    </row>
    <row r="17" spans="1:4" ht="38.25" x14ac:dyDescent="0.2">
      <c r="A17" s="12" t="s">
        <v>83</v>
      </c>
      <c r="B17" s="12" t="s">
        <v>84</v>
      </c>
      <c r="C17" s="12"/>
      <c r="D17" s="12"/>
    </row>
    <row r="18" spans="1:4" ht="38.25" x14ac:dyDescent="0.2">
      <c r="A18" s="12" t="s">
        <v>85</v>
      </c>
      <c r="B18" s="12" t="s">
        <v>86</v>
      </c>
      <c r="C18" s="12"/>
      <c r="D18" s="12"/>
    </row>
    <row r="19" spans="1:4" ht="51" x14ac:dyDescent="0.2">
      <c r="A19" s="12" t="s">
        <v>87</v>
      </c>
      <c r="B19" s="12" t="s">
        <v>88</v>
      </c>
      <c r="C19" s="12"/>
      <c r="D19" s="12"/>
    </row>
    <row r="20" spans="1:4" ht="51" x14ac:dyDescent="0.2">
      <c r="A20" s="12" t="s">
        <v>89</v>
      </c>
      <c r="B20" s="12" t="s">
        <v>90</v>
      </c>
      <c r="C20" s="12"/>
      <c r="D20" s="12"/>
    </row>
    <row r="21" spans="1:4" ht="51" x14ac:dyDescent="0.2">
      <c r="A21" s="12" t="s">
        <v>91</v>
      </c>
      <c r="B21" s="12" t="s">
        <v>92</v>
      </c>
      <c r="C21" s="12"/>
      <c r="D21" s="12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15" t="s">
        <v>160</v>
      </c>
    </row>
    <row r="2" spans="1:2" ht="55.5" customHeight="1" x14ac:dyDescent="0.25">
      <c r="A2" s="57" t="s">
        <v>159</v>
      </c>
      <c r="B2" s="57"/>
    </row>
    <row r="3" spans="1:2" x14ac:dyDescent="0.2">
      <c r="A3" s="11" t="s">
        <v>13</v>
      </c>
      <c r="B3" s="11" t="s">
        <v>158</v>
      </c>
    </row>
    <row r="4" spans="1:2" x14ac:dyDescent="0.2">
      <c r="A4" s="11">
        <v>1</v>
      </c>
      <c r="B4" s="11">
        <v>2</v>
      </c>
    </row>
    <row r="5" spans="1:2" x14ac:dyDescent="0.2">
      <c r="A5" s="16">
        <v>1</v>
      </c>
      <c r="B5" s="16" t="s">
        <v>228</v>
      </c>
    </row>
    <row r="6" spans="1:2" x14ac:dyDescent="0.2">
      <c r="A6" s="16">
        <v>2</v>
      </c>
      <c r="B6" s="16" t="s">
        <v>229</v>
      </c>
    </row>
    <row r="7" spans="1:2" x14ac:dyDescent="0.2">
      <c r="A7" s="16">
        <v>3</v>
      </c>
      <c r="B7" s="16" t="s">
        <v>233</v>
      </c>
    </row>
    <row r="8" spans="1:2" x14ac:dyDescent="0.2">
      <c r="A8" s="16"/>
      <c r="B8" s="16"/>
    </row>
    <row r="9" spans="1:2" x14ac:dyDescent="0.2">
      <c r="A9" s="16"/>
      <c r="B9" s="16"/>
    </row>
    <row r="10" spans="1:2" x14ac:dyDescent="0.2">
      <c r="A10" s="16"/>
      <c r="B10" s="16"/>
    </row>
    <row r="11" spans="1:2" x14ac:dyDescent="0.2">
      <c r="A11" s="16"/>
      <c r="B11" s="16"/>
    </row>
    <row r="12" spans="1:2" x14ac:dyDescent="0.2">
      <c r="A12" s="16"/>
      <c r="B12" s="16"/>
    </row>
    <row r="13" spans="1:2" ht="17.25" customHeight="1" x14ac:dyDescent="0.2">
      <c r="A13" s="16"/>
      <c r="B13" s="16"/>
    </row>
    <row r="14" spans="1:2" x14ac:dyDescent="0.2">
      <c r="A14" s="16"/>
      <c r="B14" s="16"/>
    </row>
    <row r="15" spans="1:2" x14ac:dyDescent="0.2">
      <c r="A15" s="16"/>
      <c r="B15" s="16"/>
    </row>
    <row r="16" spans="1:2" x14ac:dyDescent="0.2">
      <c r="A16" s="8"/>
    </row>
    <row r="17" spans="1:2" ht="42" customHeight="1" x14ac:dyDescent="0.25">
      <c r="A17" s="57" t="s">
        <v>163</v>
      </c>
      <c r="B17" s="57"/>
    </row>
    <row r="18" spans="1:2" x14ac:dyDescent="0.2">
      <c r="A18" s="11" t="s">
        <v>13</v>
      </c>
      <c r="B18" s="11" t="s">
        <v>158</v>
      </c>
    </row>
    <row r="19" spans="1:2" x14ac:dyDescent="0.2">
      <c r="A19" s="11">
        <v>1</v>
      </c>
      <c r="B19" s="11">
        <v>2</v>
      </c>
    </row>
    <row r="20" spans="1:2" x14ac:dyDescent="0.2">
      <c r="A20" s="16"/>
      <c r="B20" s="16"/>
    </row>
    <row r="21" spans="1:2" x14ac:dyDescent="0.2">
      <c r="A21" s="16"/>
      <c r="B21" s="16"/>
    </row>
    <row r="22" spans="1:2" x14ac:dyDescent="0.2">
      <c r="A22" s="16"/>
      <c r="B22" s="16"/>
    </row>
    <row r="23" spans="1:2" x14ac:dyDescent="0.2">
      <c r="A23" s="16"/>
      <c r="B23" s="16"/>
    </row>
    <row r="24" spans="1:2" x14ac:dyDescent="0.2">
      <c r="A24" s="16"/>
      <c r="B24" s="16"/>
    </row>
    <row r="25" spans="1:2" x14ac:dyDescent="0.2">
      <c r="A25" s="16"/>
      <c r="B25" s="16"/>
    </row>
    <row r="26" spans="1:2" x14ac:dyDescent="0.2">
      <c r="A26" s="16"/>
      <c r="B26" s="16"/>
    </row>
    <row r="27" spans="1:2" x14ac:dyDescent="0.2">
      <c r="A27" s="16"/>
      <c r="B27" s="16"/>
    </row>
    <row r="28" spans="1:2" x14ac:dyDescent="0.2">
      <c r="A28" s="16"/>
      <c r="B28" s="16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mergeCells count="2">
    <mergeCell ref="A2:B2"/>
    <mergeCell ref="A17:B17"/>
  </mergeCells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2" max="2" width="57.33203125" customWidth="1"/>
    <col min="3" max="4" width="28" customWidth="1"/>
    <col min="5" max="5" width="18.1640625" customWidth="1"/>
  </cols>
  <sheetData>
    <row r="1" spans="1:5" ht="31.5" customHeight="1" x14ac:dyDescent="0.2">
      <c r="A1" s="58" t="s">
        <v>161</v>
      </c>
      <c r="B1" s="58"/>
      <c r="C1" s="58"/>
      <c r="D1" s="58"/>
    </row>
    <row r="2" spans="1:5" ht="51" x14ac:dyDescent="0.2">
      <c r="A2" s="11" t="s">
        <v>13</v>
      </c>
      <c r="B2" s="11" t="s">
        <v>14</v>
      </c>
      <c r="C2" s="11" t="s">
        <v>15</v>
      </c>
      <c r="D2" s="11" t="s">
        <v>16</v>
      </c>
    </row>
    <row r="3" spans="1:5" x14ac:dyDescent="0.2">
      <c r="A3" s="11">
        <v>1</v>
      </c>
      <c r="B3" s="11"/>
      <c r="C3" s="11"/>
      <c r="D3" s="11"/>
    </row>
    <row r="4" spans="1:5" ht="25.5" x14ac:dyDescent="0.2">
      <c r="A4" s="12">
        <v>1</v>
      </c>
      <c r="B4" s="12" t="s">
        <v>17</v>
      </c>
      <c r="C4" s="13" t="s">
        <v>18</v>
      </c>
      <c r="D4" s="13" t="s">
        <v>19</v>
      </c>
      <c r="E4" s="1"/>
    </row>
    <row r="5" spans="1:5" ht="25.5" x14ac:dyDescent="0.2">
      <c r="A5" s="12">
        <v>2</v>
      </c>
      <c r="B5" s="12" t="s">
        <v>20</v>
      </c>
      <c r="C5" s="13" t="s">
        <v>18</v>
      </c>
      <c r="D5" s="13" t="s">
        <v>19</v>
      </c>
      <c r="E5" s="1"/>
    </row>
    <row r="6" spans="1:5" ht="25.5" x14ac:dyDescent="0.2">
      <c r="A6" s="12">
        <v>3</v>
      </c>
      <c r="B6" s="12" t="s">
        <v>21</v>
      </c>
      <c r="C6" s="13" t="s">
        <v>18</v>
      </c>
      <c r="D6" s="13" t="s">
        <v>19</v>
      </c>
      <c r="E6" s="1"/>
    </row>
    <row r="7" spans="1:5" ht="38.25" x14ac:dyDescent="0.2">
      <c r="A7" s="12">
        <v>4</v>
      </c>
      <c r="B7" s="12" t="s">
        <v>22</v>
      </c>
      <c r="C7" s="13" t="s">
        <v>23</v>
      </c>
      <c r="D7" s="13" t="s">
        <v>24</v>
      </c>
      <c r="E7" s="1"/>
    </row>
    <row r="8" spans="1:5" ht="38.25" x14ac:dyDescent="0.2">
      <c r="A8" s="12">
        <v>5</v>
      </c>
      <c r="B8" s="12" t="s">
        <v>25</v>
      </c>
      <c r="C8" s="13" t="s">
        <v>18</v>
      </c>
      <c r="D8" s="13" t="s">
        <v>19</v>
      </c>
      <c r="E8" s="1"/>
    </row>
    <row r="9" spans="1:5" x14ac:dyDescent="0.2">
      <c r="A9" s="8"/>
      <c r="C9" s="1"/>
      <c r="D9" s="1"/>
      <c r="E9" s="1"/>
    </row>
    <row r="10" spans="1:5" ht="66.75" customHeight="1" x14ac:dyDescent="0.25">
      <c r="A10" s="57" t="s">
        <v>162</v>
      </c>
      <c r="B10" s="57"/>
      <c r="C10" s="57"/>
      <c r="D10" s="57"/>
      <c r="E10" s="1"/>
    </row>
    <row r="11" spans="1:5" x14ac:dyDescent="0.2">
      <c r="A11" s="11" t="s">
        <v>13</v>
      </c>
      <c r="B11" s="11" t="s">
        <v>26</v>
      </c>
      <c r="C11" s="11" t="s">
        <v>27</v>
      </c>
      <c r="D11" s="11" t="s">
        <v>28</v>
      </c>
      <c r="E11" s="11" t="s">
        <v>29</v>
      </c>
    </row>
    <row r="12" spans="1:5" x14ac:dyDescent="0.2">
      <c r="A12" s="11">
        <v>1</v>
      </c>
      <c r="B12" s="11">
        <v>2</v>
      </c>
      <c r="C12" s="11">
        <v>3</v>
      </c>
      <c r="D12" s="11">
        <v>4</v>
      </c>
      <c r="E12" s="11">
        <v>5</v>
      </c>
    </row>
    <row r="13" spans="1:5" ht="25.5" x14ac:dyDescent="0.2">
      <c r="A13" s="12">
        <v>1</v>
      </c>
      <c r="B13" s="16" t="s">
        <v>234</v>
      </c>
      <c r="C13" s="17" t="s">
        <v>235</v>
      </c>
      <c r="D13" s="18">
        <v>41473</v>
      </c>
      <c r="E13" s="18" t="s">
        <v>236</v>
      </c>
    </row>
    <row r="14" spans="1:5" ht="25.5" x14ac:dyDescent="0.2">
      <c r="A14" s="12">
        <v>2</v>
      </c>
      <c r="B14" s="16" t="s">
        <v>234</v>
      </c>
      <c r="C14" s="17" t="s">
        <v>237</v>
      </c>
      <c r="D14" s="18">
        <v>42403</v>
      </c>
      <c r="E14" s="18" t="s">
        <v>236</v>
      </c>
    </row>
    <row r="15" spans="1:5" ht="25.5" x14ac:dyDescent="0.2">
      <c r="A15" s="12">
        <v>3</v>
      </c>
      <c r="B15" s="16" t="s">
        <v>234</v>
      </c>
      <c r="C15" s="17" t="s">
        <v>238</v>
      </c>
      <c r="D15" s="18">
        <v>42548</v>
      </c>
      <c r="E15" s="18" t="s">
        <v>236</v>
      </c>
    </row>
  </sheetData>
  <mergeCells count="2">
    <mergeCell ref="A1:D1"/>
    <mergeCell ref="A10:D10"/>
  </mergeCells>
  <pageMargins left="0.51181102362204722" right="0.31496062992125984" top="0.35433070866141736" bottom="0.35433070866141736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view="pageBreakPreview" zoomScaleNormal="100" zoomScaleSheetLayoutView="100" workbookViewId="0">
      <selection activeCell="G24" sqref="G24"/>
    </sheetView>
  </sheetViews>
  <sheetFormatPr defaultRowHeight="12.75" x14ac:dyDescent="0.2"/>
  <cols>
    <col min="1" max="1" width="28.6640625" customWidth="1"/>
    <col min="2" max="3" width="9" customWidth="1"/>
    <col min="4" max="4" width="9.83203125" customWidth="1"/>
    <col min="5" max="10" width="9" customWidth="1"/>
    <col min="11" max="11" width="9.6640625" customWidth="1"/>
    <col min="12" max="12" width="10.1640625" customWidth="1"/>
    <col min="13" max="13" width="10" customWidth="1"/>
    <col min="14" max="15" width="9" customWidth="1"/>
    <col min="16" max="16" width="9.83203125" customWidth="1"/>
    <col min="17" max="18" width="9" customWidth="1"/>
    <col min="19" max="19" width="10.6640625" customWidth="1"/>
    <col min="20" max="20" width="14.83203125" customWidth="1"/>
  </cols>
  <sheetData>
    <row r="1" spans="1:20" ht="15.75" x14ac:dyDescent="0.25">
      <c r="A1" s="15" t="s">
        <v>157</v>
      </c>
    </row>
    <row r="2" spans="1:20" s="10" customFormat="1" ht="36" customHeight="1" x14ac:dyDescent="0.2">
      <c r="A2" s="66" t="s">
        <v>30</v>
      </c>
      <c r="B2" s="59" t="s">
        <v>146</v>
      </c>
      <c r="C2" s="60"/>
      <c r="D2" s="61"/>
      <c r="E2" s="69" t="s">
        <v>151</v>
      </c>
      <c r="F2" s="70"/>
      <c r="G2" s="70"/>
      <c r="H2" s="70"/>
      <c r="I2" s="70"/>
      <c r="J2" s="70"/>
      <c r="K2" s="70"/>
      <c r="L2" s="70"/>
      <c r="M2" s="71"/>
      <c r="N2" s="59" t="s">
        <v>152</v>
      </c>
      <c r="O2" s="60"/>
      <c r="P2" s="61"/>
      <c r="Q2" s="59" t="s">
        <v>155</v>
      </c>
      <c r="R2" s="60"/>
      <c r="S2" s="61"/>
      <c r="T2" s="65" t="s">
        <v>156</v>
      </c>
    </row>
    <row r="3" spans="1:20" s="10" customFormat="1" ht="36" customHeight="1" x14ac:dyDescent="0.2">
      <c r="A3" s="67"/>
      <c r="B3" s="62"/>
      <c r="C3" s="63"/>
      <c r="D3" s="64"/>
      <c r="E3" s="69" t="s">
        <v>150</v>
      </c>
      <c r="F3" s="70"/>
      <c r="G3" s="70"/>
      <c r="H3" s="69" t="s">
        <v>61</v>
      </c>
      <c r="I3" s="70"/>
      <c r="J3" s="70"/>
      <c r="K3" s="69" t="s">
        <v>149</v>
      </c>
      <c r="L3" s="70"/>
      <c r="M3" s="70"/>
      <c r="N3" s="62"/>
      <c r="O3" s="63"/>
      <c r="P3" s="64"/>
      <c r="Q3" s="62"/>
      <c r="R3" s="63"/>
      <c r="S3" s="64"/>
      <c r="T3" s="65"/>
    </row>
    <row r="4" spans="1:20" s="10" customFormat="1" ht="77.25" customHeight="1" x14ac:dyDescent="0.2">
      <c r="A4" s="68"/>
      <c r="B4" s="22" t="s">
        <v>147</v>
      </c>
      <c r="C4" s="22" t="s">
        <v>148</v>
      </c>
      <c r="D4" s="22" t="s">
        <v>149</v>
      </c>
      <c r="E4" s="22" t="s">
        <v>34</v>
      </c>
      <c r="F4" s="22" t="s">
        <v>35</v>
      </c>
      <c r="G4" s="22" t="s">
        <v>36</v>
      </c>
      <c r="H4" s="22" t="s">
        <v>34</v>
      </c>
      <c r="I4" s="22" t="s">
        <v>35</v>
      </c>
      <c r="J4" s="22" t="s">
        <v>36</v>
      </c>
      <c r="K4" s="22" t="s">
        <v>34</v>
      </c>
      <c r="L4" s="22" t="s">
        <v>35</v>
      </c>
      <c r="M4" s="22" t="s">
        <v>36</v>
      </c>
      <c r="N4" s="22" t="s">
        <v>153</v>
      </c>
      <c r="O4" s="22" t="s">
        <v>154</v>
      </c>
      <c r="P4" s="22" t="s">
        <v>149</v>
      </c>
      <c r="Q4" s="22" t="s">
        <v>153</v>
      </c>
      <c r="R4" s="22" t="s">
        <v>154</v>
      </c>
      <c r="S4" s="22" t="s">
        <v>149</v>
      </c>
      <c r="T4" s="65"/>
    </row>
    <row r="5" spans="1:20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11">
        <v>19</v>
      </c>
      <c r="T5" s="2"/>
    </row>
    <row r="6" spans="1:20" s="9" customFormat="1" ht="19.5" customHeight="1" x14ac:dyDescent="0.2">
      <c r="A6" s="24" t="s">
        <v>31</v>
      </c>
      <c r="B6" s="25">
        <f>B7+B8+B9+B11</f>
        <v>19.3</v>
      </c>
      <c r="C6" s="25">
        <f>C7+C8+C9+C11</f>
        <v>14.2</v>
      </c>
      <c r="D6" s="26">
        <f>C6/B6-1</f>
        <v>-0.26424870466321249</v>
      </c>
      <c r="E6" s="25">
        <f t="shared" ref="E6:J6" si="0">E7+E8+E9+E11</f>
        <v>30</v>
      </c>
      <c r="F6" s="25">
        <f t="shared" si="0"/>
        <v>27</v>
      </c>
      <c r="G6" s="25">
        <f t="shared" si="0"/>
        <v>16</v>
      </c>
      <c r="H6" s="25">
        <f t="shared" si="0"/>
        <v>26</v>
      </c>
      <c r="I6" s="25">
        <f t="shared" si="0"/>
        <v>21</v>
      </c>
      <c r="J6" s="25">
        <f t="shared" si="0"/>
        <v>13</v>
      </c>
      <c r="K6" s="26">
        <f>H6/E6-1</f>
        <v>-0.1333333333333333</v>
      </c>
      <c r="L6" s="26">
        <f t="shared" ref="L6:M14" si="1">I6/F6-1</f>
        <v>-0.22222222222222221</v>
      </c>
      <c r="M6" s="26">
        <f t="shared" si="1"/>
        <v>-0.1875</v>
      </c>
      <c r="N6" s="25">
        <f>N7+N8+N9+N11</f>
        <v>20.8</v>
      </c>
      <c r="O6" s="25">
        <f t="shared" ref="O6" si="2">O7+O8+O9+O11</f>
        <v>15.8</v>
      </c>
      <c r="P6" s="26">
        <f>O6/N6-1</f>
        <v>-0.24038461538461542</v>
      </c>
      <c r="Q6" s="25">
        <v>63.5</v>
      </c>
      <c r="R6" s="25">
        <v>94.3</v>
      </c>
      <c r="S6" s="26">
        <f>R6/Q6-1</f>
        <v>0.4850393700787401</v>
      </c>
      <c r="T6" s="50"/>
    </row>
    <row r="7" spans="1:20" ht="29.25" customHeight="1" x14ac:dyDescent="0.2">
      <c r="A7" s="21" t="s">
        <v>164</v>
      </c>
      <c r="B7" s="16"/>
      <c r="C7" s="16"/>
      <c r="D7" s="23" t="e">
        <f t="shared" ref="D7:D14" si="3">C7/B7-1</f>
        <v>#DIV/0!</v>
      </c>
      <c r="E7" s="16"/>
      <c r="F7" s="16"/>
      <c r="G7" s="16"/>
      <c r="H7" s="16"/>
      <c r="I7" s="16"/>
      <c r="J7" s="16"/>
      <c r="K7" s="23" t="e">
        <f t="shared" ref="K7:K14" si="4">H7/E7-1</f>
        <v>#DIV/0!</v>
      </c>
      <c r="L7" s="23" t="e">
        <f t="shared" si="1"/>
        <v>#DIV/0!</v>
      </c>
      <c r="M7" s="23" t="e">
        <f t="shared" si="1"/>
        <v>#DIV/0!</v>
      </c>
      <c r="N7" s="16"/>
      <c r="O7" s="16"/>
      <c r="P7" s="23" t="e">
        <f t="shared" ref="P7:P14" si="5">O7/N7-1</f>
        <v>#DIV/0!</v>
      </c>
      <c r="Q7" s="16"/>
      <c r="R7" s="16"/>
      <c r="S7" s="23" t="e">
        <f t="shared" ref="S7:S14" si="6">R7/Q7-1</f>
        <v>#DIV/0!</v>
      </c>
      <c r="T7" s="2"/>
    </row>
    <row r="8" spans="1:20" ht="24.75" customHeight="1" x14ac:dyDescent="0.2">
      <c r="A8" s="21" t="s">
        <v>165</v>
      </c>
      <c r="B8" s="78">
        <v>18.5</v>
      </c>
      <c r="C8" s="79">
        <v>13.5</v>
      </c>
      <c r="D8" s="23">
        <f t="shared" si="3"/>
        <v>-0.27027027027027029</v>
      </c>
      <c r="E8" s="79">
        <v>29</v>
      </c>
      <c r="F8" s="79">
        <v>27</v>
      </c>
      <c r="G8" s="79">
        <v>16</v>
      </c>
      <c r="H8" s="79">
        <v>24</v>
      </c>
      <c r="I8" s="79">
        <v>21</v>
      </c>
      <c r="J8" s="79">
        <v>13</v>
      </c>
      <c r="K8" s="23">
        <f t="shared" si="4"/>
        <v>-0.17241379310344829</v>
      </c>
      <c r="L8" s="23">
        <f t="shared" si="1"/>
        <v>-0.22222222222222221</v>
      </c>
      <c r="M8" s="23">
        <f t="shared" si="1"/>
        <v>-0.1875</v>
      </c>
      <c r="N8" s="78">
        <v>19.8</v>
      </c>
      <c r="O8" s="79">
        <v>13.8</v>
      </c>
      <c r="P8" s="23">
        <f t="shared" si="5"/>
        <v>-0.30303030303030298</v>
      </c>
      <c r="Q8" s="16">
        <v>65.5</v>
      </c>
      <c r="R8" s="16">
        <v>71.599999999999994</v>
      </c>
      <c r="S8" s="23">
        <f t="shared" si="6"/>
        <v>9.3129770992366412E-2</v>
      </c>
      <c r="T8" s="2"/>
    </row>
    <row r="9" spans="1:20" ht="19.5" customHeight="1" x14ac:dyDescent="0.2">
      <c r="A9" s="21" t="s">
        <v>166</v>
      </c>
      <c r="B9" s="78">
        <v>0.3</v>
      </c>
      <c r="C9" s="79">
        <v>0.2</v>
      </c>
      <c r="D9" s="23">
        <f t="shared" si="3"/>
        <v>-0.33333333333333326</v>
      </c>
      <c r="E9" s="79"/>
      <c r="F9" s="79"/>
      <c r="G9" s="79"/>
      <c r="H9" s="79"/>
      <c r="I9" s="79"/>
      <c r="J9" s="79"/>
      <c r="K9" s="23" t="e">
        <f t="shared" si="4"/>
        <v>#DIV/0!</v>
      </c>
      <c r="L9" s="23" t="e">
        <f t="shared" si="1"/>
        <v>#DIV/0!</v>
      </c>
      <c r="M9" s="23" t="e">
        <f t="shared" si="1"/>
        <v>#DIV/0!</v>
      </c>
      <c r="N9" s="78"/>
      <c r="O9" s="79"/>
      <c r="P9" s="23" t="e">
        <f t="shared" si="5"/>
        <v>#DIV/0!</v>
      </c>
      <c r="Q9" s="16"/>
      <c r="R9" s="16"/>
      <c r="S9" s="23" t="e">
        <f t="shared" si="6"/>
        <v>#DIV/0!</v>
      </c>
      <c r="T9" s="2"/>
    </row>
    <row r="10" spans="1:20" ht="30" customHeight="1" x14ac:dyDescent="0.2">
      <c r="A10" s="21" t="s">
        <v>167</v>
      </c>
      <c r="B10" s="78">
        <v>0.3</v>
      </c>
      <c r="C10" s="79">
        <v>0.2</v>
      </c>
      <c r="D10" s="23">
        <f t="shared" si="3"/>
        <v>-0.33333333333333326</v>
      </c>
      <c r="E10" s="79"/>
      <c r="F10" s="79"/>
      <c r="G10" s="79"/>
      <c r="H10" s="79"/>
      <c r="I10" s="79"/>
      <c r="J10" s="79"/>
      <c r="K10" s="23" t="e">
        <f t="shared" si="4"/>
        <v>#DIV/0!</v>
      </c>
      <c r="L10" s="23" t="e">
        <f t="shared" si="1"/>
        <v>#DIV/0!</v>
      </c>
      <c r="M10" s="23" t="e">
        <f t="shared" si="1"/>
        <v>#DIV/0!</v>
      </c>
      <c r="N10" s="78"/>
      <c r="O10" s="79"/>
      <c r="P10" s="23" t="e">
        <f t="shared" si="5"/>
        <v>#DIV/0!</v>
      </c>
      <c r="Q10" s="16"/>
      <c r="R10" s="16"/>
      <c r="S10" s="23" t="e">
        <f t="shared" si="6"/>
        <v>#DIV/0!</v>
      </c>
      <c r="T10" s="2"/>
    </row>
    <row r="11" spans="1:20" ht="26.25" customHeight="1" x14ac:dyDescent="0.2">
      <c r="A11" s="21" t="s">
        <v>168</v>
      </c>
      <c r="B11" s="78">
        <v>0.5</v>
      </c>
      <c r="C11" s="79">
        <f>0.1+0.4</f>
        <v>0.5</v>
      </c>
      <c r="D11" s="23">
        <f t="shared" si="3"/>
        <v>0</v>
      </c>
      <c r="E11" s="79">
        <v>1</v>
      </c>
      <c r="F11" s="79"/>
      <c r="G11" s="79"/>
      <c r="H11" s="79">
        <v>2</v>
      </c>
      <c r="I11" s="79"/>
      <c r="J11" s="79"/>
      <c r="K11" s="23">
        <f t="shared" si="4"/>
        <v>1</v>
      </c>
      <c r="L11" s="23" t="e">
        <f t="shared" si="1"/>
        <v>#DIV/0!</v>
      </c>
      <c r="M11" s="23" t="e">
        <f t="shared" si="1"/>
        <v>#DIV/0!</v>
      </c>
      <c r="N11" s="78">
        <v>1</v>
      </c>
      <c r="O11" s="79">
        <v>2</v>
      </c>
      <c r="P11" s="23">
        <f t="shared" si="5"/>
        <v>1</v>
      </c>
      <c r="Q11" s="16">
        <v>22.3</v>
      </c>
      <c r="R11" s="16">
        <v>22.7</v>
      </c>
      <c r="S11" s="23">
        <f t="shared" si="6"/>
        <v>1.7937219730941534E-2</v>
      </c>
      <c r="T11" s="2"/>
    </row>
    <row r="12" spans="1:20" s="9" customFormat="1" ht="27" customHeight="1" x14ac:dyDescent="0.2">
      <c r="A12" s="24" t="s">
        <v>32</v>
      </c>
      <c r="B12" s="77">
        <v>3</v>
      </c>
      <c r="C12" s="80">
        <v>2.2999999999999998</v>
      </c>
      <c r="D12" s="26">
        <f t="shared" si="3"/>
        <v>-0.23333333333333339</v>
      </c>
      <c r="E12" s="80">
        <v>3</v>
      </c>
      <c r="F12" s="80">
        <v>1</v>
      </c>
      <c r="G12" s="80"/>
      <c r="H12" s="80">
        <v>3</v>
      </c>
      <c r="I12" s="80">
        <v>1</v>
      </c>
      <c r="J12" s="80"/>
      <c r="K12" s="26">
        <f t="shared" si="4"/>
        <v>0</v>
      </c>
      <c r="L12" s="26">
        <f t="shared" si="1"/>
        <v>0</v>
      </c>
      <c r="M12" s="26" t="e">
        <f t="shared" si="1"/>
        <v>#DIV/0!</v>
      </c>
      <c r="N12" s="77">
        <v>3</v>
      </c>
      <c r="O12" s="80">
        <v>3</v>
      </c>
      <c r="P12" s="26">
        <f t="shared" si="5"/>
        <v>0</v>
      </c>
      <c r="Q12" s="25">
        <v>57.2</v>
      </c>
      <c r="R12" s="25">
        <v>56.2</v>
      </c>
      <c r="S12" s="26">
        <f t="shared" si="6"/>
        <v>-1.7482517482517501E-2</v>
      </c>
      <c r="T12" s="27"/>
    </row>
    <row r="13" spans="1:20" s="9" customFormat="1" ht="22.5" customHeight="1" x14ac:dyDescent="0.2">
      <c r="A13" s="24" t="s">
        <v>33</v>
      </c>
      <c r="B13" s="77">
        <v>6.75</v>
      </c>
      <c r="C13" s="80">
        <f>4.9-0.4</f>
        <v>4.5</v>
      </c>
      <c r="D13" s="26">
        <f t="shared" si="3"/>
        <v>-0.33333333333333337</v>
      </c>
      <c r="E13" s="80">
        <v>13</v>
      </c>
      <c r="F13" s="80"/>
      <c r="G13" s="80"/>
      <c r="H13" s="80">
        <v>11</v>
      </c>
      <c r="I13" s="80"/>
      <c r="J13" s="80"/>
      <c r="K13" s="26">
        <f t="shared" si="4"/>
        <v>-0.15384615384615385</v>
      </c>
      <c r="L13" s="26" t="e">
        <f t="shared" si="1"/>
        <v>#DIV/0!</v>
      </c>
      <c r="M13" s="26" t="e">
        <f t="shared" si="1"/>
        <v>#DIV/0!</v>
      </c>
      <c r="N13" s="77">
        <v>9</v>
      </c>
      <c r="O13" s="80">
        <v>8</v>
      </c>
      <c r="P13" s="26">
        <f t="shared" si="5"/>
        <v>-0.11111111111111116</v>
      </c>
      <c r="Q13" s="25">
        <v>33.1</v>
      </c>
      <c r="R13" s="25">
        <v>33.200000000000003</v>
      </c>
      <c r="S13" s="26">
        <f t="shared" si="6"/>
        <v>3.0211480362538623E-3</v>
      </c>
      <c r="T13" s="27"/>
    </row>
    <row r="14" spans="1:20" s="9" customFormat="1" ht="19.5" customHeight="1" x14ac:dyDescent="0.2">
      <c r="A14" s="24" t="s">
        <v>140</v>
      </c>
      <c r="B14" s="24">
        <f>B6+B12+B13</f>
        <v>29.05</v>
      </c>
      <c r="C14" s="24">
        <f>C6+C12+C13</f>
        <v>21</v>
      </c>
      <c r="D14" s="26">
        <f t="shared" si="3"/>
        <v>-0.27710843373493976</v>
      </c>
      <c r="E14" s="24">
        <f t="shared" ref="E14:J14" si="7">E6+E12+E13</f>
        <v>46</v>
      </c>
      <c r="F14" s="24">
        <f t="shared" si="7"/>
        <v>28</v>
      </c>
      <c r="G14" s="24">
        <f t="shared" si="7"/>
        <v>16</v>
      </c>
      <c r="H14" s="24">
        <f t="shared" si="7"/>
        <v>40</v>
      </c>
      <c r="I14" s="24">
        <f t="shared" si="7"/>
        <v>22</v>
      </c>
      <c r="J14" s="24">
        <f t="shared" si="7"/>
        <v>13</v>
      </c>
      <c r="K14" s="26">
        <f t="shared" si="4"/>
        <v>-0.13043478260869568</v>
      </c>
      <c r="L14" s="26">
        <f t="shared" si="1"/>
        <v>-0.2142857142857143</v>
      </c>
      <c r="M14" s="26">
        <f t="shared" si="1"/>
        <v>-0.1875</v>
      </c>
      <c r="N14" s="24">
        <f>N6+N12+N13</f>
        <v>32.799999999999997</v>
      </c>
      <c r="O14" s="24">
        <f t="shared" ref="O14" si="8">O6+O12+O13</f>
        <v>26.8</v>
      </c>
      <c r="P14" s="26">
        <f t="shared" si="5"/>
        <v>-0.18292682926829262</v>
      </c>
      <c r="Q14" s="24">
        <v>54.6</v>
      </c>
      <c r="R14" s="24">
        <v>183.7</v>
      </c>
      <c r="S14" s="26">
        <f t="shared" si="6"/>
        <v>2.3644688644688641</v>
      </c>
      <c r="T14" s="27"/>
    </row>
  </sheetData>
  <mergeCells count="9">
    <mergeCell ref="N2:P3"/>
    <mergeCell ref="Q2:S3"/>
    <mergeCell ref="T2:T4"/>
    <mergeCell ref="A2:A4"/>
    <mergeCell ref="E3:G3"/>
    <mergeCell ref="H3:J3"/>
    <mergeCell ref="K3:M3"/>
    <mergeCell ref="E2:M2"/>
    <mergeCell ref="B2:D3"/>
  </mergeCells>
  <pageMargins left="0.51181102362204722" right="0.31496062992125984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50"/>
  <sheetViews>
    <sheetView view="pageBreakPreview" zoomScaleNormal="100" zoomScaleSheetLayoutView="100" workbookViewId="0">
      <selection activeCell="D6" sqref="D6"/>
    </sheetView>
  </sheetViews>
  <sheetFormatPr defaultRowHeight="12.75" x14ac:dyDescent="0.2"/>
  <cols>
    <col min="2" max="2" width="37.6640625" customWidth="1"/>
    <col min="3" max="4" width="27.83203125" customWidth="1"/>
    <col min="5" max="5" width="23.5" customWidth="1"/>
    <col min="6" max="6" width="27.83203125" customWidth="1"/>
  </cols>
  <sheetData>
    <row r="1" spans="1:5" s="28" customFormat="1" ht="15.75" x14ac:dyDescent="0.25">
      <c r="A1" s="15" t="s">
        <v>169</v>
      </c>
    </row>
    <row r="2" spans="1:5" s="28" customFormat="1" ht="15.75" x14ac:dyDescent="0.25">
      <c r="A2" s="15" t="s">
        <v>37</v>
      </c>
    </row>
    <row r="3" spans="1:5" ht="27" customHeight="1" x14ac:dyDescent="0.2">
      <c r="A3" s="11" t="s">
        <v>13</v>
      </c>
      <c r="B3" s="11" t="s">
        <v>30</v>
      </c>
      <c r="C3" s="11" t="s">
        <v>38</v>
      </c>
      <c r="D3" s="11" t="s">
        <v>39</v>
      </c>
      <c r="E3" s="11" t="s">
        <v>40</v>
      </c>
    </row>
    <row r="4" spans="1:5" x14ac:dyDescent="0.2">
      <c r="A4" s="11">
        <v>1</v>
      </c>
      <c r="B4" s="11"/>
      <c r="C4" s="14"/>
      <c r="D4" s="14"/>
      <c r="E4" s="14"/>
    </row>
    <row r="5" spans="1:5" ht="21" customHeight="1" x14ac:dyDescent="0.2">
      <c r="A5" s="13" t="s">
        <v>41</v>
      </c>
      <c r="B5" s="12" t="s">
        <v>42</v>
      </c>
      <c r="C5" s="29">
        <v>40885.664100000002</v>
      </c>
      <c r="D5" s="29">
        <v>33445.688900000001</v>
      </c>
      <c r="E5" s="30">
        <f>D5/C5-1</f>
        <v>-0.18197026668817151</v>
      </c>
    </row>
    <row r="6" spans="1:5" ht="21" customHeight="1" x14ac:dyDescent="0.2">
      <c r="A6" s="13" t="s">
        <v>43</v>
      </c>
      <c r="B6" s="12" t="s">
        <v>170</v>
      </c>
      <c r="C6" s="29">
        <v>629.62469999999996</v>
      </c>
      <c r="D6" s="29">
        <v>629.62469999999996</v>
      </c>
      <c r="E6" s="30">
        <f t="shared" ref="E6:E20" si="0">D6/C6-1</f>
        <v>0</v>
      </c>
    </row>
    <row r="7" spans="1:5" ht="21" customHeight="1" x14ac:dyDescent="0.2">
      <c r="A7" s="13" t="s">
        <v>44</v>
      </c>
      <c r="B7" s="12" t="s">
        <v>171</v>
      </c>
      <c r="C7" s="29">
        <v>296.1139</v>
      </c>
      <c r="D7" s="29">
        <v>271.43779999999998</v>
      </c>
      <c r="E7" s="30">
        <f t="shared" si="0"/>
        <v>-8.3333136337064961E-2</v>
      </c>
    </row>
    <row r="8" spans="1:5" ht="25.5" x14ac:dyDescent="0.2">
      <c r="A8" s="13" t="s">
        <v>45</v>
      </c>
      <c r="B8" s="12" t="s">
        <v>172</v>
      </c>
      <c r="C8" s="29">
        <v>2320</v>
      </c>
      <c r="D8" s="29">
        <v>2320</v>
      </c>
      <c r="E8" s="30">
        <f t="shared" si="0"/>
        <v>0</v>
      </c>
    </row>
    <row r="9" spans="1:5" x14ac:dyDescent="0.2">
      <c r="A9" s="13" t="s">
        <v>46</v>
      </c>
      <c r="B9" s="12" t="s">
        <v>171</v>
      </c>
      <c r="C9" s="29">
        <v>0</v>
      </c>
      <c r="D9" s="29">
        <v>0</v>
      </c>
      <c r="E9" s="30" t="e">
        <f t="shared" si="0"/>
        <v>#DIV/0!</v>
      </c>
    </row>
    <row r="10" spans="1:5" ht="21" customHeight="1" x14ac:dyDescent="0.2">
      <c r="A10" s="13" t="s">
        <v>47</v>
      </c>
      <c r="B10" s="12" t="s">
        <v>48</v>
      </c>
      <c r="C10" s="29">
        <v>8591.3611500000006</v>
      </c>
      <c r="D10" s="29">
        <v>9014.2026000000005</v>
      </c>
      <c r="E10" s="30">
        <f t="shared" si="0"/>
        <v>4.9217049850127648E-2</v>
      </c>
    </row>
    <row r="11" spans="1:5" ht="25.5" x14ac:dyDescent="0.2">
      <c r="A11" s="13" t="s">
        <v>49</v>
      </c>
      <c r="B11" s="12" t="s">
        <v>173</v>
      </c>
      <c r="C11" s="29">
        <v>2771.2166299999999</v>
      </c>
      <c r="D11" s="29">
        <v>2152.5902299999998</v>
      </c>
      <c r="E11" s="30">
        <f t="shared" si="0"/>
        <v>-0.22323278277959824</v>
      </c>
    </row>
    <row r="12" spans="1:5" ht="25.5" x14ac:dyDescent="0.2">
      <c r="A12" s="13" t="s">
        <v>50</v>
      </c>
      <c r="B12" s="12" t="s">
        <v>174</v>
      </c>
      <c r="C12" s="29">
        <v>2765.1896299999999</v>
      </c>
      <c r="D12" s="29">
        <v>2147.9072299999998</v>
      </c>
      <c r="E12" s="30">
        <f t="shared" si="0"/>
        <v>-0.22323329774674439</v>
      </c>
    </row>
    <row r="13" spans="1:5" ht="38.25" x14ac:dyDescent="0.2">
      <c r="A13" s="13" t="s">
        <v>51</v>
      </c>
      <c r="B13" s="12" t="s">
        <v>175</v>
      </c>
      <c r="C13" s="29">
        <v>0</v>
      </c>
      <c r="D13" s="29">
        <v>0</v>
      </c>
      <c r="E13" s="30" t="e">
        <f t="shared" si="0"/>
        <v>#DIV/0!</v>
      </c>
    </row>
    <row r="14" spans="1:5" x14ac:dyDescent="0.2">
      <c r="A14" s="13" t="s">
        <v>52</v>
      </c>
      <c r="B14" s="12" t="s">
        <v>176</v>
      </c>
      <c r="C14" s="29">
        <v>0</v>
      </c>
      <c r="D14" s="29">
        <v>0</v>
      </c>
      <c r="E14" s="30" t="e">
        <f t="shared" si="0"/>
        <v>#DIV/0!</v>
      </c>
    </row>
    <row r="15" spans="1:5" ht="25.5" x14ac:dyDescent="0.2">
      <c r="A15" s="13" t="s">
        <v>53</v>
      </c>
      <c r="B15" s="12" t="s">
        <v>177</v>
      </c>
      <c r="C15" s="29">
        <v>5700.4963399999997</v>
      </c>
      <c r="D15" s="29">
        <v>6816.9766099999997</v>
      </c>
      <c r="E15" s="30">
        <f t="shared" si="0"/>
        <v>0.19585667692929354</v>
      </c>
    </row>
    <row r="16" spans="1:5" ht="25.5" x14ac:dyDescent="0.2">
      <c r="A16" s="13" t="s">
        <v>54</v>
      </c>
      <c r="B16" s="12" t="s">
        <v>178</v>
      </c>
      <c r="C16" s="29">
        <v>119.64818</v>
      </c>
      <c r="D16" s="29">
        <v>44.635759999999998</v>
      </c>
      <c r="E16" s="30">
        <f t="shared" si="0"/>
        <v>-0.62694158824647395</v>
      </c>
    </row>
    <row r="17" spans="1:5" ht="15" customHeight="1" x14ac:dyDescent="0.2">
      <c r="A17" s="13" t="s">
        <v>55</v>
      </c>
      <c r="B17" s="12" t="s">
        <v>56</v>
      </c>
      <c r="C17" s="29">
        <v>47159.088900000002</v>
      </c>
      <c r="D17" s="29">
        <v>47975.032599999999</v>
      </c>
      <c r="E17" s="30">
        <f t="shared" si="0"/>
        <v>1.7301939435899305E-2</v>
      </c>
    </row>
    <row r="18" spans="1:5" ht="15" customHeight="1" x14ac:dyDescent="0.2">
      <c r="A18" s="13" t="s">
        <v>57</v>
      </c>
      <c r="B18" s="12" t="s">
        <v>179</v>
      </c>
      <c r="C18" s="29">
        <v>0</v>
      </c>
      <c r="D18" s="29">
        <v>0</v>
      </c>
      <c r="E18" s="30" t="e">
        <f t="shared" si="0"/>
        <v>#DIV/0!</v>
      </c>
    </row>
    <row r="19" spans="1:5" ht="15" customHeight="1" x14ac:dyDescent="0.2">
      <c r="A19" s="13" t="s">
        <v>58</v>
      </c>
      <c r="B19" s="12" t="s">
        <v>180</v>
      </c>
      <c r="C19" s="29">
        <f>603.42575+1966.12382</f>
        <v>2569.5495700000001</v>
      </c>
      <c r="D19" s="29">
        <f>61.59113+5307.70052</f>
        <v>5369.2916500000001</v>
      </c>
      <c r="E19" s="30">
        <f t="shared" si="0"/>
        <v>1.0895847710772126</v>
      </c>
    </row>
    <row r="20" spans="1:5" ht="25.5" x14ac:dyDescent="0.2">
      <c r="A20" s="13" t="s">
        <v>59</v>
      </c>
      <c r="B20" s="12" t="s">
        <v>181</v>
      </c>
      <c r="C20" s="29">
        <v>0</v>
      </c>
      <c r="D20" s="29">
        <v>0</v>
      </c>
      <c r="E20" s="30" t="e">
        <f t="shared" si="0"/>
        <v>#DIV/0!</v>
      </c>
    </row>
    <row r="21" spans="1:5" x14ac:dyDescent="0.2">
      <c r="A21" s="7"/>
      <c r="B21" s="7"/>
      <c r="C21" s="7"/>
      <c r="D21" s="7"/>
      <c r="E21" s="7"/>
    </row>
    <row r="22" spans="1:5" x14ac:dyDescent="0.2">
      <c r="A22" s="7"/>
      <c r="B22" s="7"/>
      <c r="C22" s="7"/>
      <c r="D22" s="7"/>
      <c r="E22" s="7"/>
    </row>
    <row r="23" spans="1:5" ht="26.25" customHeight="1" x14ac:dyDescent="0.2">
      <c r="A23" s="72" t="s">
        <v>141</v>
      </c>
      <c r="B23" s="72"/>
      <c r="C23" s="72"/>
      <c r="D23" s="72"/>
      <c r="E23" s="19"/>
    </row>
    <row r="24" spans="1:5" ht="20.25" customHeight="1" x14ac:dyDescent="0.2">
      <c r="A24" s="73" t="s">
        <v>142</v>
      </c>
      <c r="B24" s="73"/>
      <c r="C24" s="73"/>
      <c r="D24" s="73"/>
      <c r="E24" s="19"/>
    </row>
    <row r="25" spans="1:5" ht="19.5" customHeight="1" x14ac:dyDescent="0.2">
      <c r="A25" s="73" t="s">
        <v>143</v>
      </c>
      <c r="B25" s="73"/>
      <c r="C25" s="73"/>
      <c r="D25" s="73"/>
      <c r="E25" s="19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7"/>
      <c r="B37" s="7"/>
      <c r="C37" s="7"/>
      <c r="D37" s="7"/>
      <c r="E37" s="7"/>
    </row>
    <row r="38" spans="1:5" x14ac:dyDescent="0.2">
      <c r="A38" s="7"/>
      <c r="B38" s="7"/>
      <c r="C38" s="7"/>
      <c r="D38" s="7"/>
      <c r="E38" s="7"/>
    </row>
    <row r="39" spans="1:5" x14ac:dyDescent="0.2">
      <c r="A39" s="7"/>
      <c r="B39" s="7"/>
      <c r="C39" s="7"/>
      <c r="D39" s="7"/>
      <c r="E39" s="7"/>
    </row>
    <row r="40" spans="1:5" x14ac:dyDescent="0.2">
      <c r="A40" s="7"/>
      <c r="B40" s="7"/>
      <c r="C40" s="7"/>
      <c r="D40" s="7"/>
      <c r="E40" s="7"/>
    </row>
    <row r="41" spans="1:5" x14ac:dyDescent="0.2">
      <c r="A41" s="7"/>
      <c r="B41" s="7"/>
      <c r="C41" s="7"/>
      <c r="D41" s="7"/>
      <c r="E41" s="7"/>
    </row>
    <row r="42" spans="1:5" x14ac:dyDescent="0.2">
      <c r="A42" s="7"/>
      <c r="B42" s="7"/>
      <c r="C42" s="7"/>
      <c r="D42" s="7"/>
      <c r="E42" s="7"/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mergeCells count="3">
    <mergeCell ref="A23:D23"/>
    <mergeCell ref="A24:D24"/>
    <mergeCell ref="A25:D25"/>
  </mergeCells>
  <pageMargins left="0.51181102362204722" right="0.31496062992125984" top="0.35433070866141736" bottom="0.35433070866141736" header="0.31496062992125984" footer="0.31496062992125984"/>
  <pageSetup paperSize="9" scale="84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1</xdr:col>
                <xdr:colOff>381000</xdr:colOff>
                <xdr:row>51</xdr:row>
                <xdr:rowOff>66675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8" name="Control 3">
          <controlPr defaultSize="0" r:id="rId9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1733550</xdr:colOff>
                <xdr:row>56</xdr:row>
                <xdr:rowOff>28575</xdr:rowOff>
              </to>
            </anchor>
          </controlPr>
        </control>
      </mc:Choice>
      <mc:Fallback>
        <control shapeId="4099" r:id="rId8" name="Control 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3"/>
  <sheetViews>
    <sheetView view="pageBreakPreview" zoomScale="80" zoomScaleNormal="80" zoomScaleSheetLayoutView="80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A4" sqref="A4:A7"/>
    </sheetView>
  </sheetViews>
  <sheetFormatPr defaultRowHeight="15" x14ac:dyDescent="0.25"/>
  <cols>
    <col min="1" max="1" width="62.83203125" style="83" customWidth="1"/>
    <col min="2" max="2" width="11.5" style="83" customWidth="1"/>
    <col min="3" max="3" width="15.5" style="83" customWidth="1"/>
    <col min="4" max="4" width="9.33203125" style="83" customWidth="1"/>
    <col min="5" max="5" width="21.83203125" style="83" customWidth="1"/>
    <col min="6" max="6" width="17" style="85" customWidth="1"/>
    <col min="7" max="7" width="13.33203125" style="83" customWidth="1"/>
    <col min="8" max="9" width="19.83203125" style="83" customWidth="1"/>
    <col min="10" max="10" width="13.33203125" style="83" customWidth="1"/>
    <col min="11" max="11" width="19.83203125" style="86" customWidth="1"/>
    <col min="12" max="13" width="19.83203125" style="83" customWidth="1"/>
    <col min="14" max="14" width="13.33203125" style="83" customWidth="1"/>
    <col min="15" max="16" width="19.83203125" style="83" customWidth="1"/>
    <col min="17" max="17" width="13.33203125" style="83" customWidth="1"/>
    <col min="18" max="18" width="19.83203125" style="86" customWidth="1"/>
    <col min="19" max="20" width="19.83203125" style="83" customWidth="1"/>
    <col min="21" max="21" width="13.33203125" style="83" customWidth="1"/>
    <col min="22" max="22" width="19.83203125" style="83" customWidth="1"/>
    <col min="23" max="23" width="19.5" style="137" customWidth="1"/>
    <col min="24" max="24" width="13.33203125" style="83" customWidth="1"/>
    <col min="25" max="16384" width="9.33203125" style="83"/>
  </cols>
  <sheetData>
    <row r="1" spans="1:25" ht="18.75" customHeight="1" x14ac:dyDescent="0.2">
      <c r="A1" s="81" t="s">
        <v>585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2" t="s">
        <v>241</v>
      </c>
      <c r="X1" s="82"/>
    </row>
    <row r="2" spans="1:25" ht="15" customHeight="1" x14ac:dyDescent="0.2">
      <c r="A2" s="84" t="s">
        <v>230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2"/>
      <c r="X2" s="82"/>
    </row>
    <row r="3" spans="1:25" ht="12.75" customHeight="1" x14ac:dyDescent="0.2">
      <c r="W3" s="87"/>
      <c r="X3" s="87"/>
    </row>
    <row r="4" spans="1:25" s="91" customFormat="1" ht="22.5" customHeight="1" x14ac:dyDescent="0.2">
      <c r="A4" s="88" t="s">
        <v>30</v>
      </c>
      <c r="B4" s="88" t="s">
        <v>97</v>
      </c>
      <c r="C4" s="88" t="s">
        <v>242</v>
      </c>
      <c r="D4" s="88" t="s">
        <v>243</v>
      </c>
      <c r="E4" s="89" t="s">
        <v>244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25" s="91" customFormat="1" ht="21.75" customHeight="1" x14ac:dyDescent="0.2">
      <c r="A5" s="92"/>
      <c r="B5" s="93"/>
      <c r="C5" s="93"/>
      <c r="D5" s="93"/>
      <c r="E5" s="94" t="s">
        <v>245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6"/>
      <c r="W5" s="97"/>
      <c r="X5" s="97"/>
    </row>
    <row r="6" spans="1:25" s="91" customFormat="1" ht="57.75" customHeight="1" x14ac:dyDescent="0.2">
      <c r="A6" s="92"/>
      <c r="B6" s="93"/>
      <c r="C6" s="93"/>
      <c r="D6" s="98"/>
      <c r="E6" s="99" t="s">
        <v>246</v>
      </c>
      <c r="F6" s="99"/>
      <c r="G6" s="99"/>
      <c r="H6" s="90" t="s">
        <v>247</v>
      </c>
      <c r="I6" s="90"/>
      <c r="J6" s="100"/>
      <c r="K6" s="101" t="s">
        <v>248</v>
      </c>
      <c r="L6" s="89" t="s">
        <v>249</v>
      </c>
      <c r="M6" s="90"/>
      <c r="N6" s="100"/>
      <c r="O6" s="89" t="s">
        <v>250</v>
      </c>
      <c r="P6" s="90"/>
      <c r="Q6" s="100"/>
      <c r="R6" s="101" t="s">
        <v>251</v>
      </c>
      <c r="S6" s="89" t="s">
        <v>252</v>
      </c>
      <c r="T6" s="90"/>
      <c r="U6" s="90"/>
      <c r="V6" s="102" t="s">
        <v>253</v>
      </c>
      <c r="W6" s="102"/>
      <c r="X6" s="102"/>
      <c r="Y6" s="103"/>
    </row>
    <row r="7" spans="1:25" s="110" customFormat="1" ht="95.25" customHeight="1" x14ac:dyDescent="0.2">
      <c r="A7" s="104"/>
      <c r="B7" s="105"/>
      <c r="C7" s="105"/>
      <c r="D7" s="105"/>
      <c r="E7" s="106" t="s">
        <v>254</v>
      </c>
      <c r="F7" s="106" t="s">
        <v>227</v>
      </c>
      <c r="G7" s="107" t="s">
        <v>255</v>
      </c>
      <c r="H7" s="108" t="s">
        <v>254</v>
      </c>
      <c r="I7" s="108" t="s">
        <v>227</v>
      </c>
      <c r="J7" s="107" t="s">
        <v>255</v>
      </c>
      <c r="K7" s="109"/>
      <c r="L7" s="108" t="s">
        <v>254</v>
      </c>
      <c r="M7" s="108" t="s">
        <v>227</v>
      </c>
      <c r="N7" s="107" t="s">
        <v>255</v>
      </c>
      <c r="O7" s="108" t="s">
        <v>254</v>
      </c>
      <c r="P7" s="108" t="s">
        <v>227</v>
      </c>
      <c r="Q7" s="107" t="s">
        <v>255</v>
      </c>
      <c r="R7" s="109"/>
      <c r="S7" s="108" t="s">
        <v>254</v>
      </c>
      <c r="T7" s="108" t="s">
        <v>227</v>
      </c>
      <c r="U7" s="107" t="s">
        <v>255</v>
      </c>
      <c r="V7" s="106" t="s">
        <v>254</v>
      </c>
      <c r="W7" s="106" t="s">
        <v>227</v>
      </c>
      <c r="X7" s="107" t="s">
        <v>255</v>
      </c>
    </row>
    <row r="8" spans="1:25" s="119" customFormat="1" ht="28.5" x14ac:dyDescent="0.2">
      <c r="A8" s="111" t="s">
        <v>256</v>
      </c>
      <c r="B8" s="112" t="s">
        <v>257</v>
      </c>
      <c r="C8" s="112" t="s">
        <v>258</v>
      </c>
      <c r="D8" s="112" t="s">
        <v>258</v>
      </c>
      <c r="E8" s="113">
        <f>H8+L8+O8+S8</f>
        <v>2765189.63</v>
      </c>
      <c r="F8" s="114">
        <f>I8+M8+P8+T8</f>
        <v>2765189.63</v>
      </c>
      <c r="G8" s="115">
        <f>F8/E8</f>
        <v>1</v>
      </c>
      <c r="H8" s="116"/>
      <c r="I8" s="117"/>
      <c r="J8" s="115" t="e">
        <f>I8/H8</f>
        <v>#DIV/0!</v>
      </c>
      <c r="K8" s="118"/>
      <c r="L8" s="116"/>
      <c r="M8" s="117"/>
      <c r="N8" s="115" t="e">
        <f>M8/L8</f>
        <v>#DIV/0!</v>
      </c>
      <c r="O8" s="114"/>
      <c r="P8" s="117"/>
      <c r="Q8" s="115" t="e">
        <f>P8/O8</f>
        <v>#DIV/0!</v>
      </c>
      <c r="R8" s="118"/>
      <c r="S8" s="116">
        <v>2765189.63</v>
      </c>
      <c r="T8" s="116">
        <f>S8</f>
        <v>2765189.63</v>
      </c>
      <c r="U8" s="115">
        <f>T8/S8</f>
        <v>1</v>
      </c>
      <c r="V8" s="116"/>
      <c r="W8" s="116"/>
      <c r="X8" s="115" t="e">
        <f>W8/V8</f>
        <v>#DIV/0!</v>
      </c>
    </row>
    <row r="9" spans="1:25" s="119" customFormat="1" ht="28.5" x14ac:dyDescent="0.2">
      <c r="A9" s="111" t="s">
        <v>259</v>
      </c>
      <c r="B9" s="112" t="s">
        <v>260</v>
      </c>
      <c r="C9" s="112" t="s">
        <v>258</v>
      </c>
      <c r="D9" s="112" t="s">
        <v>258</v>
      </c>
      <c r="E9" s="113">
        <f>E8+E10-E59</f>
        <v>2391797.1499999985</v>
      </c>
      <c r="F9" s="120">
        <f t="shared" ref="F9" si="0">F8+F10-F59</f>
        <v>2147907.2299999967</v>
      </c>
      <c r="G9" s="115">
        <f t="shared" ref="G9:G72" si="1">F9/E9</f>
        <v>0.89803068374757367</v>
      </c>
      <c r="H9" s="113">
        <f t="shared" ref="H9:T9" si="2">H8+H10-H59</f>
        <v>0</v>
      </c>
      <c r="I9" s="114">
        <f t="shared" si="2"/>
        <v>0</v>
      </c>
      <c r="J9" s="115" t="e">
        <f t="shared" ref="J9:J72" si="3">I9/H9</f>
        <v>#DIV/0!</v>
      </c>
      <c r="K9" s="118"/>
      <c r="L9" s="113">
        <f t="shared" si="2"/>
        <v>0</v>
      </c>
      <c r="M9" s="114">
        <f t="shared" si="2"/>
        <v>0</v>
      </c>
      <c r="N9" s="115" t="e">
        <f t="shared" ref="N9:N72" si="4">M9/L9</f>
        <v>#DIV/0!</v>
      </c>
      <c r="O9" s="114">
        <f t="shared" si="2"/>
        <v>0</v>
      </c>
      <c r="P9" s="114">
        <f t="shared" si="2"/>
        <v>0</v>
      </c>
      <c r="Q9" s="115" t="e">
        <f t="shared" ref="Q9:Q72" si="5">P9/O9</f>
        <v>#DIV/0!</v>
      </c>
      <c r="R9" s="118"/>
      <c r="S9" s="113">
        <f t="shared" si="2"/>
        <v>2391797.1499999948</v>
      </c>
      <c r="T9" s="113">
        <f t="shared" si="2"/>
        <v>2147907.229999993</v>
      </c>
      <c r="U9" s="115">
        <f t="shared" ref="U9:U72" si="6">T9/S9</f>
        <v>0.89803068374757355</v>
      </c>
      <c r="V9" s="113">
        <f>V8+V10-V59</f>
        <v>0</v>
      </c>
      <c r="W9" s="113">
        <f>W8+W10-W59</f>
        <v>0</v>
      </c>
      <c r="X9" s="115" t="e">
        <f t="shared" ref="X9:X72" si="7">W9/V9</f>
        <v>#DIV/0!</v>
      </c>
    </row>
    <row r="10" spans="1:25" s="119" customFormat="1" ht="14.25" x14ac:dyDescent="0.2">
      <c r="A10" s="111" t="s">
        <v>261</v>
      </c>
      <c r="B10" s="112" t="s">
        <v>262</v>
      </c>
      <c r="C10" s="112"/>
      <c r="D10" s="112" t="s">
        <v>258</v>
      </c>
      <c r="E10" s="113">
        <f>E11+E16+E43+E45+E48+E53+E57</f>
        <v>39411500</v>
      </c>
      <c r="F10" s="120">
        <f>F11+F16+F43+F45+F48+F53+F57</f>
        <v>39141410.329999998</v>
      </c>
      <c r="G10" s="115">
        <f t="shared" si="1"/>
        <v>0.99314693249432273</v>
      </c>
      <c r="H10" s="113">
        <f t="shared" ref="H10:W10" si="8">H11+H16+H43+H45+H48+H53+H57</f>
        <v>8600000</v>
      </c>
      <c r="I10" s="113">
        <f t="shared" si="8"/>
        <v>8600000</v>
      </c>
      <c r="J10" s="115">
        <f t="shared" si="3"/>
        <v>1</v>
      </c>
      <c r="K10" s="118"/>
      <c r="L10" s="113">
        <f t="shared" si="8"/>
        <v>3411500</v>
      </c>
      <c r="M10" s="113">
        <f t="shared" si="8"/>
        <v>3411500</v>
      </c>
      <c r="N10" s="115">
        <f t="shared" si="4"/>
        <v>1</v>
      </c>
      <c r="O10" s="113">
        <f t="shared" si="8"/>
        <v>0</v>
      </c>
      <c r="P10" s="113">
        <f t="shared" si="8"/>
        <v>0</v>
      </c>
      <c r="Q10" s="115" t="e">
        <f t="shared" si="5"/>
        <v>#DIV/0!</v>
      </c>
      <c r="R10" s="118"/>
      <c r="S10" s="113">
        <f t="shared" si="8"/>
        <v>27400000</v>
      </c>
      <c r="T10" s="113">
        <f t="shared" si="8"/>
        <v>27129910.329999998</v>
      </c>
      <c r="U10" s="115">
        <f t="shared" si="6"/>
        <v>0.99014271277372257</v>
      </c>
      <c r="V10" s="113">
        <f t="shared" si="8"/>
        <v>0</v>
      </c>
      <c r="W10" s="113">
        <f t="shared" si="8"/>
        <v>0</v>
      </c>
      <c r="X10" s="115" t="e">
        <f t="shared" si="7"/>
        <v>#DIV/0!</v>
      </c>
    </row>
    <row r="11" spans="1:25" s="123" customFormat="1" ht="14.25" x14ac:dyDescent="0.2">
      <c r="A11" s="121" t="s">
        <v>263</v>
      </c>
      <c r="B11" s="122" t="s">
        <v>264</v>
      </c>
      <c r="C11" s="122" t="s">
        <v>98</v>
      </c>
      <c r="D11" s="122" t="s">
        <v>258</v>
      </c>
      <c r="E11" s="114">
        <f>SUM(E12:E15)</f>
        <v>0</v>
      </c>
      <c r="F11" s="120">
        <f t="shared" ref="F11" si="9">SUM(F12:F15)</f>
        <v>0</v>
      </c>
      <c r="G11" s="115" t="e">
        <f t="shared" si="1"/>
        <v>#DIV/0!</v>
      </c>
      <c r="H11" s="114">
        <f t="shared" ref="H11:W11" si="10">SUM(H12:H15)</f>
        <v>0</v>
      </c>
      <c r="I11" s="114">
        <f t="shared" si="10"/>
        <v>0</v>
      </c>
      <c r="J11" s="115" t="e">
        <f t="shared" si="3"/>
        <v>#DIV/0!</v>
      </c>
      <c r="K11" s="118"/>
      <c r="L11" s="114">
        <f t="shared" si="10"/>
        <v>0</v>
      </c>
      <c r="M11" s="114">
        <f t="shared" si="10"/>
        <v>0</v>
      </c>
      <c r="N11" s="115" t="e">
        <f t="shared" si="4"/>
        <v>#DIV/0!</v>
      </c>
      <c r="O11" s="114">
        <f t="shared" si="10"/>
        <v>0</v>
      </c>
      <c r="P11" s="114">
        <f t="shared" si="10"/>
        <v>0</v>
      </c>
      <c r="Q11" s="115" t="e">
        <f t="shared" si="5"/>
        <v>#DIV/0!</v>
      </c>
      <c r="R11" s="118"/>
      <c r="S11" s="114">
        <f t="shared" si="10"/>
        <v>0</v>
      </c>
      <c r="T11" s="114">
        <f t="shared" si="10"/>
        <v>0</v>
      </c>
      <c r="U11" s="115" t="e">
        <f t="shared" si="6"/>
        <v>#DIV/0!</v>
      </c>
      <c r="V11" s="114">
        <f t="shared" si="10"/>
        <v>0</v>
      </c>
      <c r="W11" s="114">
        <f t="shared" si="10"/>
        <v>0</v>
      </c>
      <c r="X11" s="115" t="e">
        <f t="shared" si="7"/>
        <v>#DIV/0!</v>
      </c>
    </row>
    <row r="12" spans="1:25" s="129" customFormat="1" ht="45" x14ac:dyDescent="0.25">
      <c r="A12" s="124" t="s">
        <v>265</v>
      </c>
      <c r="B12" s="125" t="s">
        <v>266</v>
      </c>
      <c r="C12" s="125" t="s">
        <v>98</v>
      </c>
      <c r="D12" s="125" t="s">
        <v>258</v>
      </c>
      <c r="E12" s="113">
        <f>H12+L12+O12+S12</f>
        <v>0</v>
      </c>
      <c r="F12" s="114">
        <f t="shared" ref="F12:F15" si="11">I12+M12+P12+T12</f>
        <v>0</v>
      </c>
      <c r="G12" s="115" t="e">
        <f t="shared" si="1"/>
        <v>#DIV/0!</v>
      </c>
      <c r="H12" s="126"/>
      <c r="I12" s="126"/>
      <c r="J12" s="115" t="e">
        <f t="shared" si="3"/>
        <v>#DIV/0!</v>
      </c>
      <c r="K12" s="127"/>
      <c r="L12" s="126"/>
      <c r="M12" s="126"/>
      <c r="N12" s="115" t="e">
        <f t="shared" si="4"/>
        <v>#DIV/0!</v>
      </c>
      <c r="O12" s="126"/>
      <c r="P12" s="126"/>
      <c r="Q12" s="115" t="e">
        <f t="shared" si="5"/>
        <v>#DIV/0!</v>
      </c>
      <c r="R12" s="127"/>
      <c r="S12" s="128"/>
      <c r="T12" s="128"/>
      <c r="U12" s="115" t="e">
        <f t="shared" si="6"/>
        <v>#DIV/0!</v>
      </c>
      <c r="V12" s="126"/>
      <c r="W12" s="126"/>
      <c r="X12" s="115" t="e">
        <f t="shared" si="7"/>
        <v>#DIV/0!</v>
      </c>
    </row>
    <row r="13" spans="1:25" s="129" customFormat="1" x14ac:dyDescent="0.25">
      <c r="A13" s="124" t="s">
        <v>267</v>
      </c>
      <c r="B13" s="125" t="s">
        <v>268</v>
      </c>
      <c r="C13" s="125" t="s">
        <v>98</v>
      </c>
      <c r="D13" s="125" t="s">
        <v>258</v>
      </c>
      <c r="E13" s="113">
        <f t="shared" ref="E13:E15" si="12">H13+L13+O13+S13</f>
        <v>0</v>
      </c>
      <c r="F13" s="114">
        <f t="shared" si="11"/>
        <v>0</v>
      </c>
      <c r="G13" s="115" t="e">
        <f t="shared" si="1"/>
        <v>#DIV/0!</v>
      </c>
      <c r="H13" s="126"/>
      <c r="I13" s="126"/>
      <c r="J13" s="115" t="e">
        <f t="shared" si="3"/>
        <v>#DIV/0!</v>
      </c>
      <c r="K13" s="127"/>
      <c r="L13" s="126"/>
      <c r="M13" s="126"/>
      <c r="N13" s="115" t="e">
        <f t="shared" si="4"/>
        <v>#DIV/0!</v>
      </c>
      <c r="O13" s="126"/>
      <c r="P13" s="126"/>
      <c r="Q13" s="115" t="e">
        <f t="shared" si="5"/>
        <v>#DIV/0!</v>
      </c>
      <c r="R13" s="127"/>
      <c r="S13" s="128"/>
      <c r="T13" s="128"/>
      <c r="U13" s="115" t="e">
        <f t="shared" si="6"/>
        <v>#DIV/0!</v>
      </c>
      <c r="V13" s="126"/>
      <c r="W13" s="126"/>
      <c r="X13" s="115" t="e">
        <f t="shared" si="7"/>
        <v>#DIV/0!</v>
      </c>
    </row>
    <row r="14" spans="1:25" s="129" customFormat="1" ht="30" x14ac:dyDescent="0.25">
      <c r="A14" s="124" t="s">
        <v>269</v>
      </c>
      <c r="B14" s="125" t="s">
        <v>270</v>
      </c>
      <c r="C14" s="125" t="s">
        <v>98</v>
      </c>
      <c r="D14" s="125" t="s">
        <v>258</v>
      </c>
      <c r="E14" s="113">
        <f t="shared" si="12"/>
        <v>0</v>
      </c>
      <c r="F14" s="114">
        <f t="shared" si="11"/>
        <v>0</v>
      </c>
      <c r="G14" s="115" t="e">
        <f t="shared" si="1"/>
        <v>#DIV/0!</v>
      </c>
      <c r="H14" s="126"/>
      <c r="I14" s="126"/>
      <c r="J14" s="115" t="e">
        <f t="shared" si="3"/>
        <v>#DIV/0!</v>
      </c>
      <c r="K14" s="127"/>
      <c r="L14" s="126"/>
      <c r="M14" s="126"/>
      <c r="N14" s="115" t="e">
        <f t="shared" si="4"/>
        <v>#DIV/0!</v>
      </c>
      <c r="O14" s="126"/>
      <c r="P14" s="126"/>
      <c r="Q14" s="115" t="e">
        <f t="shared" si="5"/>
        <v>#DIV/0!</v>
      </c>
      <c r="R14" s="127"/>
      <c r="S14" s="128"/>
      <c r="T14" s="128"/>
      <c r="U14" s="115" t="e">
        <f t="shared" si="6"/>
        <v>#DIV/0!</v>
      </c>
      <c r="V14" s="126"/>
      <c r="W14" s="126"/>
      <c r="X14" s="115" t="e">
        <f t="shared" si="7"/>
        <v>#DIV/0!</v>
      </c>
    </row>
    <row r="15" spans="1:25" s="129" customFormat="1" x14ac:dyDescent="0.25">
      <c r="A15" s="124" t="s">
        <v>271</v>
      </c>
      <c r="B15" s="125" t="s">
        <v>272</v>
      </c>
      <c r="C15" s="125" t="s">
        <v>98</v>
      </c>
      <c r="D15" s="125" t="s">
        <v>258</v>
      </c>
      <c r="E15" s="113">
        <f t="shared" si="12"/>
        <v>0</v>
      </c>
      <c r="F15" s="114">
        <f t="shared" si="11"/>
        <v>0</v>
      </c>
      <c r="G15" s="115" t="e">
        <f t="shared" si="1"/>
        <v>#DIV/0!</v>
      </c>
      <c r="H15" s="126"/>
      <c r="I15" s="126"/>
      <c r="J15" s="115" t="e">
        <f t="shared" si="3"/>
        <v>#DIV/0!</v>
      </c>
      <c r="K15" s="127"/>
      <c r="L15" s="126"/>
      <c r="M15" s="126"/>
      <c r="N15" s="115" t="e">
        <f t="shared" si="4"/>
        <v>#DIV/0!</v>
      </c>
      <c r="O15" s="126"/>
      <c r="P15" s="126"/>
      <c r="Q15" s="115" t="e">
        <f t="shared" si="5"/>
        <v>#DIV/0!</v>
      </c>
      <c r="R15" s="127"/>
      <c r="S15" s="128"/>
      <c r="T15" s="128"/>
      <c r="U15" s="115" t="e">
        <f t="shared" si="6"/>
        <v>#DIV/0!</v>
      </c>
      <c r="V15" s="126"/>
      <c r="W15" s="126"/>
      <c r="X15" s="115" t="e">
        <f t="shared" si="7"/>
        <v>#DIV/0!</v>
      </c>
    </row>
    <row r="16" spans="1:25" s="123" customFormat="1" ht="28.5" x14ac:dyDescent="0.2">
      <c r="A16" s="121" t="s">
        <v>273</v>
      </c>
      <c r="B16" s="122" t="s">
        <v>274</v>
      </c>
      <c r="C16" s="122" t="s">
        <v>99</v>
      </c>
      <c r="D16" s="122" t="s">
        <v>258</v>
      </c>
      <c r="E16" s="114">
        <f>E17+E30+E38+E39+E40+E41</f>
        <v>36000000</v>
      </c>
      <c r="F16" s="120">
        <f t="shared" ref="F16" si="13">F17+F30+F38+F39+F40+F41</f>
        <v>35729910.329999998</v>
      </c>
      <c r="G16" s="115">
        <f t="shared" si="1"/>
        <v>0.99249750916666657</v>
      </c>
      <c r="H16" s="114">
        <f t="shared" ref="H16:T16" si="14">H17+H30+H38+H39+H40+H41</f>
        <v>8600000</v>
      </c>
      <c r="I16" s="114">
        <f t="shared" si="14"/>
        <v>8600000</v>
      </c>
      <c r="J16" s="115">
        <f t="shared" si="3"/>
        <v>1</v>
      </c>
      <c r="K16" s="118"/>
      <c r="L16" s="114">
        <f t="shared" si="14"/>
        <v>0</v>
      </c>
      <c r="M16" s="114">
        <f t="shared" si="14"/>
        <v>0</v>
      </c>
      <c r="N16" s="115" t="e">
        <f t="shared" si="4"/>
        <v>#DIV/0!</v>
      </c>
      <c r="O16" s="114">
        <f t="shared" si="14"/>
        <v>0</v>
      </c>
      <c r="P16" s="114">
        <f t="shared" si="14"/>
        <v>0</v>
      </c>
      <c r="Q16" s="115" t="e">
        <f t="shared" si="5"/>
        <v>#DIV/0!</v>
      </c>
      <c r="R16" s="118"/>
      <c r="S16" s="114">
        <f t="shared" si="14"/>
        <v>27400000</v>
      </c>
      <c r="T16" s="114">
        <f t="shared" si="14"/>
        <v>27129910.329999998</v>
      </c>
      <c r="U16" s="115">
        <f t="shared" si="6"/>
        <v>0.99014271277372257</v>
      </c>
      <c r="V16" s="114">
        <v>0</v>
      </c>
      <c r="W16" s="114">
        <v>0</v>
      </c>
      <c r="X16" s="115" t="e">
        <f t="shared" si="7"/>
        <v>#DIV/0!</v>
      </c>
    </row>
    <row r="17" spans="1:24" s="129" customFormat="1" x14ac:dyDescent="0.25">
      <c r="A17" s="124" t="s">
        <v>275</v>
      </c>
      <c r="B17" s="125" t="s">
        <v>276</v>
      </c>
      <c r="C17" s="125" t="s">
        <v>99</v>
      </c>
      <c r="D17" s="125" t="s">
        <v>258</v>
      </c>
      <c r="E17" s="114">
        <f>E18+E23+E26+E27</f>
        <v>33950000</v>
      </c>
      <c r="F17" s="130">
        <f t="shared" ref="F17" si="15">F18+F23+F26+F27</f>
        <v>33679910.329999998</v>
      </c>
      <c r="G17" s="115">
        <f t="shared" si="1"/>
        <v>0.99204448689248892</v>
      </c>
      <c r="H17" s="114">
        <f>H18+H23+H26+H27</f>
        <v>8600000</v>
      </c>
      <c r="I17" s="114">
        <f t="shared" ref="I17" si="16">I18+I23+I26+I27</f>
        <v>8600000</v>
      </c>
      <c r="J17" s="115">
        <f t="shared" si="3"/>
        <v>1</v>
      </c>
      <c r="K17" s="118"/>
      <c r="L17" s="114">
        <f t="shared" ref="L17:W17" si="17">L18+L23+L26+L27</f>
        <v>0</v>
      </c>
      <c r="M17" s="114">
        <f t="shared" si="17"/>
        <v>0</v>
      </c>
      <c r="N17" s="115" t="e">
        <f t="shared" si="4"/>
        <v>#DIV/0!</v>
      </c>
      <c r="O17" s="114">
        <f t="shared" si="17"/>
        <v>0</v>
      </c>
      <c r="P17" s="114">
        <f t="shared" si="17"/>
        <v>0</v>
      </c>
      <c r="Q17" s="115" t="e">
        <f t="shared" si="5"/>
        <v>#DIV/0!</v>
      </c>
      <c r="R17" s="118"/>
      <c r="S17" s="114">
        <f t="shared" si="17"/>
        <v>25350000</v>
      </c>
      <c r="T17" s="114">
        <f t="shared" si="17"/>
        <v>25079910.329999998</v>
      </c>
      <c r="U17" s="115">
        <f t="shared" si="6"/>
        <v>0.98934557514792887</v>
      </c>
      <c r="V17" s="114">
        <f t="shared" si="17"/>
        <v>0</v>
      </c>
      <c r="W17" s="114">
        <f t="shared" si="17"/>
        <v>0</v>
      </c>
      <c r="X17" s="115" t="e">
        <f t="shared" si="7"/>
        <v>#DIV/0!</v>
      </c>
    </row>
    <row r="18" spans="1:24" s="129" customFormat="1" ht="30" x14ac:dyDescent="0.25">
      <c r="A18" s="124" t="s">
        <v>277</v>
      </c>
      <c r="B18" s="125" t="s">
        <v>278</v>
      </c>
      <c r="C18" s="125" t="s">
        <v>99</v>
      </c>
      <c r="D18" s="125" t="s">
        <v>258</v>
      </c>
      <c r="E18" s="114">
        <f>SUM(E19:E22)</f>
        <v>0</v>
      </c>
      <c r="F18" s="130">
        <f t="shared" ref="F18" si="18">SUM(F19:F22)</f>
        <v>0</v>
      </c>
      <c r="G18" s="115" t="e">
        <f t="shared" si="1"/>
        <v>#DIV/0!</v>
      </c>
      <c r="H18" s="126">
        <f t="shared" ref="H18:W18" si="19">SUM(H19:H22)</f>
        <v>0</v>
      </c>
      <c r="I18" s="126">
        <f t="shared" si="19"/>
        <v>0</v>
      </c>
      <c r="J18" s="115" t="e">
        <f t="shared" si="3"/>
        <v>#DIV/0!</v>
      </c>
      <c r="K18" s="127"/>
      <c r="L18" s="126">
        <f t="shared" si="19"/>
        <v>0</v>
      </c>
      <c r="M18" s="126">
        <f t="shared" si="19"/>
        <v>0</v>
      </c>
      <c r="N18" s="115" t="e">
        <f t="shared" si="4"/>
        <v>#DIV/0!</v>
      </c>
      <c r="O18" s="126">
        <f t="shared" si="19"/>
        <v>0</v>
      </c>
      <c r="P18" s="126">
        <f t="shared" si="19"/>
        <v>0</v>
      </c>
      <c r="Q18" s="115" t="e">
        <f t="shared" si="5"/>
        <v>#DIV/0!</v>
      </c>
      <c r="R18" s="127"/>
      <c r="S18" s="126">
        <f t="shared" si="19"/>
        <v>0</v>
      </c>
      <c r="T18" s="126">
        <f t="shared" si="19"/>
        <v>0</v>
      </c>
      <c r="U18" s="115" t="e">
        <f t="shared" si="6"/>
        <v>#DIV/0!</v>
      </c>
      <c r="V18" s="126">
        <f t="shared" si="19"/>
        <v>0</v>
      </c>
      <c r="W18" s="126">
        <f t="shared" si="19"/>
        <v>0</v>
      </c>
      <c r="X18" s="115" t="e">
        <f t="shared" si="7"/>
        <v>#DIV/0!</v>
      </c>
    </row>
    <row r="19" spans="1:24" s="129" customFormat="1" ht="30" x14ac:dyDescent="0.25">
      <c r="A19" s="124" t="s">
        <v>279</v>
      </c>
      <c r="B19" s="125" t="s">
        <v>280</v>
      </c>
      <c r="C19" s="125" t="s">
        <v>99</v>
      </c>
      <c r="D19" s="125" t="s">
        <v>258</v>
      </c>
      <c r="E19" s="113">
        <f t="shared" ref="E19:F58" si="20">H19+L19+O19+S19</f>
        <v>0</v>
      </c>
      <c r="F19" s="114">
        <f t="shared" si="20"/>
        <v>0</v>
      </c>
      <c r="G19" s="115" t="e">
        <f t="shared" si="1"/>
        <v>#DIV/0!</v>
      </c>
      <c r="H19" s="126"/>
      <c r="I19" s="126"/>
      <c r="J19" s="115" t="e">
        <f t="shared" si="3"/>
        <v>#DIV/0!</v>
      </c>
      <c r="K19" s="127"/>
      <c r="L19" s="126"/>
      <c r="M19" s="126"/>
      <c r="N19" s="115" t="e">
        <f t="shared" si="4"/>
        <v>#DIV/0!</v>
      </c>
      <c r="O19" s="126"/>
      <c r="P19" s="126"/>
      <c r="Q19" s="115" t="e">
        <f t="shared" si="5"/>
        <v>#DIV/0!</v>
      </c>
      <c r="R19" s="127"/>
      <c r="S19" s="128"/>
      <c r="T19" s="128"/>
      <c r="U19" s="115" t="e">
        <f t="shared" si="6"/>
        <v>#DIV/0!</v>
      </c>
      <c r="V19" s="126"/>
      <c r="W19" s="126"/>
      <c r="X19" s="115" t="e">
        <f t="shared" si="7"/>
        <v>#DIV/0!</v>
      </c>
    </row>
    <row r="20" spans="1:24" s="129" customFormat="1" ht="30" x14ac:dyDescent="0.25">
      <c r="A20" s="124" t="s">
        <v>281</v>
      </c>
      <c r="B20" s="125" t="s">
        <v>282</v>
      </c>
      <c r="C20" s="125" t="s">
        <v>99</v>
      </c>
      <c r="D20" s="125" t="s">
        <v>258</v>
      </c>
      <c r="E20" s="113">
        <f t="shared" si="20"/>
        <v>0</v>
      </c>
      <c r="F20" s="114">
        <f t="shared" si="20"/>
        <v>0</v>
      </c>
      <c r="G20" s="115" t="e">
        <f t="shared" si="1"/>
        <v>#DIV/0!</v>
      </c>
      <c r="H20" s="126"/>
      <c r="I20" s="126"/>
      <c r="J20" s="115" t="e">
        <f t="shared" si="3"/>
        <v>#DIV/0!</v>
      </c>
      <c r="K20" s="127"/>
      <c r="L20" s="126"/>
      <c r="M20" s="126"/>
      <c r="N20" s="115" t="e">
        <f t="shared" si="4"/>
        <v>#DIV/0!</v>
      </c>
      <c r="O20" s="126"/>
      <c r="P20" s="126"/>
      <c r="Q20" s="115" t="e">
        <f t="shared" si="5"/>
        <v>#DIV/0!</v>
      </c>
      <c r="R20" s="127"/>
      <c r="S20" s="128"/>
      <c r="T20" s="128"/>
      <c r="U20" s="115" t="e">
        <f t="shared" si="6"/>
        <v>#DIV/0!</v>
      </c>
      <c r="V20" s="126"/>
      <c r="W20" s="126"/>
      <c r="X20" s="115" t="e">
        <f t="shared" si="7"/>
        <v>#DIV/0!</v>
      </c>
    </row>
    <row r="21" spans="1:24" s="129" customFormat="1" ht="30" x14ac:dyDescent="0.25">
      <c r="A21" s="124" t="s">
        <v>283</v>
      </c>
      <c r="B21" s="125" t="s">
        <v>284</v>
      </c>
      <c r="C21" s="125" t="s">
        <v>99</v>
      </c>
      <c r="D21" s="125" t="s">
        <v>258</v>
      </c>
      <c r="E21" s="113">
        <f t="shared" si="20"/>
        <v>0</v>
      </c>
      <c r="F21" s="114">
        <f t="shared" si="20"/>
        <v>0</v>
      </c>
      <c r="G21" s="115" t="e">
        <f t="shared" si="1"/>
        <v>#DIV/0!</v>
      </c>
      <c r="H21" s="126"/>
      <c r="I21" s="126"/>
      <c r="J21" s="115" t="e">
        <f t="shared" si="3"/>
        <v>#DIV/0!</v>
      </c>
      <c r="K21" s="127"/>
      <c r="L21" s="126"/>
      <c r="M21" s="126"/>
      <c r="N21" s="115" t="e">
        <f t="shared" si="4"/>
        <v>#DIV/0!</v>
      </c>
      <c r="O21" s="126"/>
      <c r="P21" s="126"/>
      <c r="Q21" s="115" t="e">
        <f t="shared" si="5"/>
        <v>#DIV/0!</v>
      </c>
      <c r="R21" s="127"/>
      <c r="S21" s="128"/>
      <c r="T21" s="128"/>
      <c r="U21" s="115" t="e">
        <f t="shared" si="6"/>
        <v>#DIV/0!</v>
      </c>
      <c r="V21" s="126"/>
      <c r="W21" s="126"/>
      <c r="X21" s="115" t="e">
        <f t="shared" si="7"/>
        <v>#DIV/0!</v>
      </c>
    </row>
    <row r="22" spans="1:24" s="129" customFormat="1" ht="30" x14ac:dyDescent="0.25">
      <c r="A22" s="124" t="s">
        <v>285</v>
      </c>
      <c r="B22" s="125" t="s">
        <v>286</v>
      </c>
      <c r="C22" s="125" t="s">
        <v>99</v>
      </c>
      <c r="D22" s="125" t="s">
        <v>258</v>
      </c>
      <c r="E22" s="113">
        <f t="shared" si="20"/>
        <v>0</v>
      </c>
      <c r="F22" s="114">
        <f t="shared" si="20"/>
        <v>0</v>
      </c>
      <c r="G22" s="115" t="e">
        <f t="shared" si="1"/>
        <v>#DIV/0!</v>
      </c>
      <c r="H22" s="126"/>
      <c r="I22" s="126"/>
      <c r="J22" s="115" t="e">
        <f t="shared" si="3"/>
        <v>#DIV/0!</v>
      </c>
      <c r="K22" s="127"/>
      <c r="L22" s="126"/>
      <c r="M22" s="126"/>
      <c r="N22" s="115" t="e">
        <f t="shared" si="4"/>
        <v>#DIV/0!</v>
      </c>
      <c r="O22" s="126"/>
      <c r="P22" s="126"/>
      <c r="Q22" s="115" t="e">
        <f t="shared" si="5"/>
        <v>#DIV/0!</v>
      </c>
      <c r="R22" s="127"/>
      <c r="S22" s="128"/>
      <c r="T22" s="128"/>
      <c r="U22" s="115" t="e">
        <f t="shared" si="6"/>
        <v>#DIV/0!</v>
      </c>
      <c r="V22" s="126"/>
      <c r="W22" s="126"/>
      <c r="X22" s="115" t="e">
        <f t="shared" si="7"/>
        <v>#DIV/0!</v>
      </c>
    </row>
    <row r="23" spans="1:24" s="129" customFormat="1" ht="30" x14ac:dyDescent="0.25">
      <c r="A23" s="124" t="s">
        <v>287</v>
      </c>
      <c r="B23" s="125" t="s">
        <v>288</v>
      </c>
      <c r="C23" s="125" t="s">
        <v>99</v>
      </c>
      <c r="D23" s="125" t="s">
        <v>258</v>
      </c>
      <c r="E23" s="114">
        <f>SUM(E24:E25)</f>
        <v>33119070</v>
      </c>
      <c r="F23" s="130">
        <f t="shared" ref="F23" si="21">SUM(F24:F25)</f>
        <v>32848980.329999998</v>
      </c>
      <c r="G23" s="115">
        <f t="shared" si="1"/>
        <v>0.99184488966628581</v>
      </c>
      <c r="H23" s="126">
        <f t="shared" ref="H23:W23" si="22">SUM(H24:H25)</f>
        <v>8600000</v>
      </c>
      <c r="I23" s="126">
        <f t="shared" si="22"/>
        <v>8600000</v>
      </c>
      <c r="J23" s="115">
        <f t="shared" si="3"/>
        <v>1</v>
      </c>
      <c r="K23" s="127"/>
      <c r="L23" s="126">
        <f t="shared" si="22"/>
        <v>0</v>
      </c>
      <c r="M23" s="126">
        <f t="shared" si="22"/>
        <v>0</v>
      </c>
      <c r="N23" s="115" t="e">
        <f t="shared" si="4"/>
        <v>#DIV/0!</v>
      </c>
      <c r="O23" s="126">
        <f t="shared" si="22"/>
        <v>0</v>
      </c>
      <c r="P23" s="126">
        <f t="shared" si="22"/>
        <v>0</v>
      </c>
      <c r="Q23" s="115" t="e">
        <f t="shared" si="5"/>
        <v>#DIV/0!</v>
      </c>
      <c r="R23" s="127"/>
      <c r="S23" s="126">
        <f t="shared" si="22"/>
        <v>24519070</v>
      </c>
      <c r="T23" s="126">
        <f t="shared" si="22"/>
        <v>24248980.329999998</v>
      </c>
      <c r="U23" s="115">
        <f t="shared" si="6"/>
        <v>0.98898450593762322</v>
      </c>
      <c r="V23" s="126">
        <f t="shared" si="22"/>
        <v>0</v>
      </c>
      <c r="W23" s="126">
        <f t="shared" si="22"/>
        <v>0</v>
      </c>
      <c r="X23" s="115" t="e">
        <f t="shared" si="7"/>
        <v>#DIV/0!</v>
      </c>
    </row>
    <row r="24" spans="1:24" s="129" customFormat="1" ht="30" x14ac:dyDescent="0.25">
      <c r="A24" s="124" t="s">
        <v>289</v>
      </c>
      <c r="B24" s="125" t="s">
        <v>290</v>
      </c>
      <c r="C24" s="125" t="s">
        <v>99</v>
      </c>
      <c r="D24" s="125" t="s">
        <v>258</v>
      </c>
      <c r="E24" s="113">
        <f t="shared" si="20"/>
        <v>0</v>
      </c>
      <c r="F24" s="114">
        <f t="shared" si="20"/>
        <v>0</v>
      </c>
      <c r="G24" s="115" t="e">
        <f t="shared" si="1"/>
        <v>#DIV/0!</v>
      </c>
      <c r="H24" s="128"/>
      <c r="I24" s="126"/>
      <c r="J24" s="115" t="e">
        <f t="shared" si="3"/>
        <v>#DIV/0!</v>
      </c>
      <c r="K24" s="127"/>
      <c r="L24" s="126"/>
      <c r="M24" s="126"/>
      <c r="N24" s="115" t="e">
        <f t="shared" si="4"/>
        <v>#DIV/0!</v>
      </c>
      <c r="O24" s="126"/>
      <c r="P24" s="126"/>
      <c r="Q24" s="115" t="e">
        <f t="shared" si="5"/>
        <v>#DIV/0!</v>
      </c>
      <c r="R24" s="127"/>
      <c r="S24" s="128"/>
      <c r="T24" s="128"/>
      <c r="U24" s="115" t="e">
        <f t="shared" si="6"/>
        <v>#DIV/0!</v>
      </c>
      <c r="V24" s="126"/>
      <c r="W24" s="126"/>
      <c r="X24" s="115" t="e">
        <f t="shared" si="7"/>
        <v>#DIV/0!</v>
      </c>
    </row>
    <row r="25" spans="1:24" s="129" customFormat="1" ht="30" x14ac:dyDescent="0.25">
      <c r="A25" s="124" t="s">
        <v>291</v>
      </c>
      <c r="B25" s="125" t="s">
        <v>292</v>
      </c>
      <c r="C25" s="125" t="s">
        <v>99</v>
      </c>
      <c r="D25" s="125" t="s">
        <v>258</v>
      </c>
      <c r="E25" s="113">
        <f t="shared" si="20"/>
        <v>33119070</v>
      </c>
      <c r="F25" s="114">
        <f t="shared" si="20"/>
        <v>32848980.329999998</v>
      </c>
      <c r="G25" s="115">
        <f t="shared" si="1"/>
        <v>0.99184488966628581</v>
      </c>
      <c r="H25" s="128">
        <v>8600000</v>
      </c>
      <c r="I25" s="126">
        <f>H25</f>
        <v>8600000</v>
      </c>
      <c r="J25" s="115">
        <f t="shared" si="3"/>
        <v>1</v>
      </c>
      <c r="K25" s="127"/>
      <c r="L25" s="126"/>
      <c r="M25" s="126"/>
      <c r="N25" s="115" t="e">
        <f t="shared" si="4"/>
        <v>#DIV/0!</v>
      </c>
      <c r="O25" s="126"/>
      <c r="P25" s="126"/>
      <c r="Q25" s="115" t="e">
        <f t="shared" si="5"/>
        <v>#DIV/0!</v>
      </c>
      <c r="R25" s="127"/>
      <c r="S25" s="128">
        <v>24519070</v>
      </c>
      <c r="T25" s="128">
        <v>24248980.329999998</v>
      </c>
      <c r="U25" s="115">
        <f t="shared" si="6"/>
        <v>0.98898450593762322</v>
      </c>
      <c r="V25" s="126"/>
      <c r="W25" s="126"/>
      <c r="X25" s="115" t="e">
        <f t="shared" si="7"/>
        <v>#DIV/0!</v>
      </c>
    </row>
    <row r="26" spans="1:24" s="129" customFormat="1" ht="30" x14ac:dyDescent="0.25">
      <c r="A26" s="124" t="s">
        <v>293</v>
      </c>
      <c r="B26" s="125" t="s">
        <v>294</v>
      </c>
      <c r="C26" s="125" t="s">
        <v>99</v>
      </c>
      <c r="D26" s="125" t="s">
        <v>258</v>
      </c>
      <c r="E26" s="113">
        <f t="shared" si="20"/>
        <v>0</v>
      </c>
      <c r="F26" s="114">
        <f t="shared" si="20"/>
        <v>0</v>
      </c>
      <c r="G26" s="115" t="e">
        <f t="shared" si="1"/>
        <v>#DIV/0!</v>
      </c>
      <c r="H26" s="126"/>
      <c r="I26" s="126"/>
      <c r="J26" s="115" t="e">
        <f t="shared" si="3"/>
        <v>#DIV/0!</v>
      </c>
      <c r="K26" s="127"/>
      <c r="L26" s="126"/>
      <c r="M26" s="126"/>
      <c r="N26" s="115" t="e">
        <f t="shared" si="4"/>
        <v>#DIV/0!</v>
      </c>
      <c r="O26" s="126"/>
      <c r="P26" s="126"/>
      <c r="Q26" s="115" t="e">
        <f t="shared" si="5"/>
        <v>#DIV/0!</v>
      </c>
      <c r="R26" s="127"/>
      <c r="S26" s="128"/>
      <c r="T26" s="128"/>
      <c r="U26" s="115" t="e">
        <f t="shared" si="6"/>
        <v>#DIV/0!</v>
      </c>
      <c r="V26" s="126"/>
      <c r="W26" s="126"/>
      <c r="X26" s="115" t="e">
        <f t="shared" si="7"/>
        <v>#DIV/0!</v>
      </c>
    </row>
    <row r="27" spans="1:24" s="129" customFormat="1" ht="30" x14ac:dyDescent="0.25">
      <c r="A27" s="124" t="s">
        <v>295</v>
      </c>
      <c r="B27" s="125" t="s">
        <v>296</v>
      </c>
      <c r="C27" s="125" t="s">
        <v>99</v>
      </c>
      <c r="D27" s="125" t="s">
        <v>258</v>
      </c>
      <c r="E27" s="113">
        <f t="shared" si="20"/>
        <v>830930</v>
      </c>
      <c r="F27" s="130">
        <f t="shared" ref="F27" si="23">SUM(F28:F29)</f>
        <v>830930</v>
      </c>
      <c r="G27" s="115">
        <f t="shared" si="1"/>
        <v>1</v>
      </c>
      <c r="H27" s="126">
        <f t="shared" ref="H27:W27" si="24">SUM(H28:H29)</f>
        <v>0</v>
      </c>
      <c r="I27" s="126">
        <f t="shared" si="24"/>
        <v>0</v>
      </c>
      <c r="J27" s="115" t="e">
        <f t="shared" si="3"/>
        <v>#DIV/0!</v>
      </c>
      <c r="K27" s="127"/>
      <c r="L27" s="126">
        <f t="shared" si="24"/>
        <v>0</v>
      </c>
      <c r="M27" s="126">
        <f t="shared" si="24"/>
        <v>0</v>
      </c>
      <c r="N27" s="115" t="e">
        <f t="shared" si="4"/>
        <v>#DIV/0!</v>
      </c>
      <c r="O27" s="126">
        <f t="shared" si="24"/>
        <v>0</v>
      </c>
      <c r="P27" s="126">
        <f t="shared" si="24"/>
        <v>0</v>
      </c>
      <c r="Q27" s="115" t="e">
        <f t="shared" si="5"/>
        <v>#DIV/0!</v>
      </c>
      <c r="R27" s="127"/>
      <c r="S27" s="126">
        <f t="shared" si="24"/>
        <v>830930</v>
      </c>
      <c r="T27" s="126">
        <f t="shared" si="24"/>
        <v>830930</v>
      </c>
      <c r="U27" s="115">
        <f t="shared" si="6"/>
        <v>1</v>
      </c>
      <c r="V27" s="126">
        <f t="shared" si="24"/>
        <v>0</v>
      </c>
      <c r="W27" s="126">
        <f t="shared" si="24"/>
        <v>0</v>
      </c>
      <c r="X27" s="115" t="e">
        <f t="shared" si="7"/>
        <v>#DIV/0!</v>
      </c>
    </row>
    <row r="28" spans="1:24" s="129" customFormat="1" ht="30" x14ac:dyDescent="0.25">
      <c r="A28" s="124" t="s">
        <v>297</v>
      </c>
      <c r="B28" s="125" t="s">
        <v>298</v>
      </c>
      <c r="C28" s="125" t="s">
        <v>99</v>
      </c>
      <c r="D28" s="125" t="s">
        <v>258</v>
      </c>
      <c r="E28" s="113">
        <f t="shared" si="20"/>
        <v>0</v>
      </c>
      <c r="F28" s="114">
        <f t="shared" si="20"/>
        <v>0</v>
      </c>
      <c r="G28" s="115" t="e">
        <f t="shared" si="1"/>
        <v>#DIV/0!</v>
      </c>
      <c r="H28" s="126"/>
      <c r="I28" s="126"/>
      <c r="J28" s="115" t="e">
        <f t="shared" si="3"/>
        <v>#DIV/0!</v>
      </c>
      <c r="K28" s="127"/>
      <c r="L28" s="126"/>
      <c r="M28" s="126"/>
      <c r="N28" s="115" t="e">
        <f t="shared" si="4"/>
        <v>#DIV/0!</v>
      </c>
      <c r="O28" s="126"/>
      <c r="P28" s="126"/>
      <c r="Q28" s="115" t="e">
        <f t="shared" si="5"/>
        <v>#DIV/0!</v>
      </c>
      <c r="R28" s="127"/>
      <c r="S28" s="128"/>
      <c r="T28" s="128"/>
      <c r="U28" s="115" t="e">
        <f t="shared" si="6"/>
        <v>#DIV/0!</v>
      </c>
      <c r="V28" s="126"/>
      <c r="W28" s="126"/>
      <c r="X28" s="115" t="e">
        <f t="shared" si="7"/>
        <v>#DIV/0!</v>
      </c>
    </row>
    <row r="29" spans="1:24" s="129" customFormat="1" ht="30" x14ac:dyDescent="0.25">
      <c r="A29" s="124" t="s">
        <v>299</v>
      </c>
      <c r="B29" s="125" t="s">
        <v>300</v>
      </c>
      <c r="C29" s="125" t="s">
        <v>99</v>
      </c>
      <c r="D29" s="125" t="s">
        <v>258</v>
      </c>
      <c r="E29" s="113">
        <f t="shared" si="20"/>
        <v>830930</v>
      </c>
      <c r="F29" s="114">
        <f t="shared" si="20"/>
        <v>830930</v>
      </c>
      <c r="G29" s="115">
        <f t="shared" si="1"/>
        <v>1</v>
      </c>
      <c r="H29" s="126"/>
      <c r="I29" s="126"/>
      <c r="J29" s="115" t="e">
        <f t="shared" si="3"/>
        <v>#DIV/0!</v>
      </c>
      <c r="K29" s="127"/>
      <c r="L29" s="126"/>
      <c r="M29" s="126"/>
      <c r="N29" s="115" t="e">
        <f t="shared" si="4"/>
        <v>#DIV/0!</v>
      </c>
      <c r="O29" s="126"/>
      <c r="P29" s="126"/>
      <c r="Q29" s="115" t="e">
        <f t="shared" si="5"/>
        <v>#DIV/0!</v>
      </c>
      <c r="R29" s="127"/>
      <c r="S29" s="128">
        <v>830930</v>
      </c>
      <c r="T29" s="128">
        <v>830930</v>
      </c>
      <c r="U29" s="115">
        <f t="shared" si="6"/>
        <v>1</v>
      </c>
      <c r="V29" s="126"/>
      <c r="W29" s="126"/>
      <c r="X29" s="115" t="e">
        <f t="shared" si="7"/>
        <v>#DIV/0!</v>
      </c>
    </row>
    <row r="30" spans="1:24" s="129" customFormat="1" ht="30" x14ac:dyDescent="0.25">
      <c r="A30" s="124" t="s">
        <v>301</v>
      </c>
      <c r="B30" s="125" t="s">
        <v>302</v>
      </c>
      <c r="C30" s="125" t="s">
        <v>99</v>
      </c>
      <c r="D30" s="125" t="s">
        <v>258</v>
      </c>
      <c r="E30" s="114">
        <f>E31+E34+E36+E37</f>
        <v>2050000</v>
      </c>
      <c r="F30" s="130">
        <f t="shared" ref="F30" si="25">F31+F34+F36+F37</f>
        <v>2050000</v>
      </c>
      <c r="G30" s="115">
        <f t="shared" si="1"/>
        <v>1</v>
      </c>
      <c r="H30" s="126">
        <f>H31+H34+H36+H37</f>
        <v>0</v>
      </c>
      <c r="I30" s="126"/>
      <c r="J30" s="115" t="e">
        <f t="shared" si="3"/>
        <v>#DIV/0!</v>
      </c>
      <c r="K30" s="127"/>
      <c r="L30" s="126">
        <f t="shared" ref="L30:W30" si="26">L31+L34+L36+L37</f>
        <v>0</v>
      </c>
      <c r="M30" s="126"/>
      <c r="N30" s="115" t="e">
        <f t="shared" si="4"/>
        <v>#DIV/0!</v>
      </c>
      <c r="O30" s="126">
        <f t="shared" si="26"/>
        <v>0</v>
      </c>
      <c r="P30" s="126"/>
      <c r="Q30" s="115" t="e">
        <f t="shared" si="5"/>
        <v>#DIV/0!</v>
      </c>
      <c r="R30" s="127"/>
      <c r="S30" s="126">
        <f t="shared" si="26"/>
        <v>2050000</v>
      </c>
      <c r="T30" s="126">
        <f t="shared" si="26"/>
        <v>2050000</v>
      </c>
      <c r="U30" s="115">
        <f t="shared" si="6"/>
        <v>1</v>
      </c>
      <c r="V30" s="126">
        <f t="shared" si="26"/>
        <v>0</v>
      </c>
      <c r="W30" s="126">
        <f t="shared" si="26"/>
        <v>0</v>
      </c>
      <c r="X30" s="115" t="e">
        <f t="shared" si="7"/>
        <v>#DIV/0!</v>
      </c>
    </row>
    <row r="31" spans="1:24" s="129" customFormat="1" ht="30" x14ac:dyDescent="0.25">
      <c r="A31" s="124" t="s">
        <v>303</v>
      </c>
      <c r="B31" s="125" t="s">
        <v>304</v>
      </c>
      <c r="C31" s="125" t="s">
        <v>99</v>
      </c>
      <c r="D31" s="125" t="s">
        <v>258</v>
      </c>
      <c r="E31" s="113">
        <f>H31+L31+O31+S31</f>
        <v>2050000</v>
      </c>
      <c r="F31" s="131">
        <f t="shared" ref="F31" si="27">SUM(F32:F33)</f>
        <v>2050000</v>
      </c>
      <c r="G31" s="115">
        <f t="shared" si="1"/>
        <v>1</v>
      </c>
      <c r="H31" s="126">
        <f t="shared" ref="H31:W31" si="28">SUM(H32:H33)</f>
        <v>0</v>
      </c>
      <c r="I31" s="126">
        <f t="shared" si="28"/>
        <v>0</v>
      </c>
      <c r="J31" s="115" t="e">
        <f t="shared" si="3"/>
        <v>#DIV/0!</v>
      </c>
      <c r="K31" s="127"/>
      <c r="L31" s="126">
        <f t="shared" si="28"/>
        <v>0</v>
      </c>
      <c r="M31" s="126">
        <f t="shared" si="28"/>
        <v>0</v>
      </c>
      <c r="N31" s="115" t="e">
        <f t="shared" si="4"/>
        <v>#DIV/0!</v>
      </c>
      <c r="O31" s="126">
        <f t="shared" si="28"/>
        <v>0</v>
      </c>
      <c r="P31" s="126">
        <f t="shared" si="28"/>
        <v>0</v>
      </c>
      <c r="Q31" s="115" t="e">
        <f t="shared" si="5"/>
        <v>#DIV/0!</v>
      </c>
      <c r="R31" s="127"/>
      <c r="S31" s="126">
        <f t="shared" si="28"/>
        <v>2050000</v>
      </c>
      <c r="T31" s="126">
        <f t="shared" si="28"/>
        <v>2050000</v>
      </c>
      <c r="U31" s="115">
        <f t="shared" si="6"/>
        <v>1</v>
      </c>
      <c r="V31" s="126">
        <f t="shared" si="28"/>
        <v>0</v>
      </c>
      <c r="W31" s="126">
        <f t="shared" si="28"/>
        <v>0</v>
      </c>
      <c r="X31" s="115" t="e">
        <f t="shared" si="7"/>
        <v>#DIV/0!</v>
      </c>
    </row>
    <row r="32" spans="1:24" s="129" customFormat="1" ht="30" x14ac:dyDescent="0.25">
      <c r="A32" s="124" t="s">
        <v>305</v>
      </c>
      <c r="B32" s="125" t="s">
        <v>306</v>
      </c>
      <c r="C32" s="125" t="s">
        <v>99</v>
      </c>
      <c r="D32" s="125" t="s">
        <v>258</v>
      </c>
      <c r="E32" s="113">
        <f t="shared" si="20"/>
        <v>0</v>
      </c>
      <c r="F32" s="114">
        <f t="shared" si="20"/>
        <v>0</v>
      </c>
      <c r="G32" s="115" t="e">
        <f t="shared" si="1"/>
        <v>#DIV/0!</v>
      </c>
      <c r="H32" s="126"/>
      <c r="I32" s="126"/>
      <c r="J32" s="115" t="e">
        <f t="shared" si="3"/>
        <v>#DIV/0!</v>
      </c>
      <c r="K32" s="127"/>
      <c r="L32" s="126"/>
      <c r="M32" s="126"/>
      <c r="N32" s="115" t="e">
        <f t="shared" si="4"/>
        <v>#DIV/0!</v>
      </c>
      <c r="O32" s="126"/>
      <c r="P32" s="126"/>
      <c r="Q32" s="115" t="e">
        <f t="shared" si="5"/>
        <v>#DIV/0!</v>
      </c>
      <c r="R32" s="127"/>
      <c r="S32" s="128"/>
      <c r="T32" s="128"/>
      <c r="U32" s="115" t="e">
        <f t="shared" si="6"/>
        <v>#DIV/0!</v>
      </c>
      <c r="V32" s="126"/>
      <c r="W32" s="126"/>
      <c r="X32" s="115" t="e">
        <f t="shared" si="7"/>
        <v>#DIV/0!</v>
      </c>
    </row>
    <row r="33" spans="1:24" s="129" customFormat="1" x14ac:dyDescent="0.25">
      <c r="A33" s="124" t="s">
        <v>307</v>
      </c>
      <c r="B33" s="125" t="s">
        <v>308</v>
      </c>
      <c r="C33" s="125" t="s">
        <v>99</v>
      </c>
      <c r="D33" s="125" t="s">
        <v>258</v>
      </c>
      <c r="E33" s="113">
        <f t="shared" si="20"/>
        <v>2050000</v>
      </c>
      <c r="F33" s="114">
        <f t="shared" si="20"/>
        <v>2050000</v>
      </c>
      <c r="G33" s="115">
        <f t="shared" si="1"/>
        <v>1</v>
      </c>
      <c r="H33" s="126"/>
      <c r="I33" s="126"/>
      <c r="J33" s="115" t="e">
        <f t="shared" si="3"/>
        <v>#DIV/0!</v>
      </c>
      <c r="K33" s="127"/>
      <c r="L33" s="126"/>
      <c r="M33" s="126"/>
      <c r="N33" s="115" t="e">
        <f t="shared" si="4"/>
        <v>#DIV/0!</v>
      </c>
      <c r="O33" s="126"/>
      <c r="P33" s="126"/>
      <c r="Q33" s="115" t="e">
        <f t="shared" si="5"/>
        <v>#DIV/0!</v>
      </c>
      <c r="R33" s="127"/>
      <c r="S33" s="128">
        <v>2050000</v>
      </c>
      <c r="T33" s="128">
        <v>2050000</v>
      </c>
      <c r="U33" s="115">
        <f t="shared" si="6"/>
        <v>1</v>
      </c>
      <c r="V33" s="126"/>
      <c r="W33" s="126"/>
      <c r="X33" s="115" t="e">
        <f t="shared" si="7"/>
        <v>#DIV/0!</v>
      </c>
    </row>
    <row r="34" spans="1:24" s="129" customFormat="1" x14ac:dyDescent="0.25">
      <c r="A34" s="124" t="s">
        <v>309</v>
      </c>
      <c r="B34" s="125" t="s">
        <v>310</v>
      </c>
      <c r="C34" s="125" t="s">
        <v>99</v>
      </c>
      <c r="D34" s="125" t="s">
        <v>258</v>
      </c>
      <c r="E34" s="113">
        <f>H34+L34+O34+S34</f>
        <v>0</v>
      </c>
      <c r="F34" s="114">
        <f t="shared" si="20"/>
        <v>0</v>
      </c>
      <c r="G34" s="115" t="e">
        <f t="shared" si="1"/>
        <v>#DIV/0!</v>
      </c>
      <c r="H34" s="114"/>
      <c r="I34" s="114"/>
      <c r="J34" s="115" t="e">
        <f t="shared" si="3"/>
        <v>#DIV/0!</v>
      </c>
      <c r="K34" s="118"/>
      <c r="L34" s="114"/>
      <c r="M34" s="114"/>
      <c r="N34" s="115" t="e">
        <f t="shared" si="4"/>
        <v>#DIV/0!</v>
      </c>
      <c r="O34" s="114"/>
      <c r="P34" s="114"/>
      <c r="Q34" s="115" t="e">
        <f t="shared" si="5"/>
        <v>#DIV/0!</v>
      </c>
      <c r="R34" s="118"/>
      <c r="S34" s="114"/>
      <c r="T34" s="114"/>
      <c r="U34" s="115" t="e">
        <f t="shared" si="6"/>
        <v>#DIV/0!</v>
      </c>
      <c r="V34" s="114"/>
      <c r="W34" s="114"/>
      <c r="X34" s="115" t="e">
        <f t="shared" si="7"/>
        <v>#DIV/0!</v>
      </c>
    </row>
    <row r="35" spans="1:24" s="129" customFormat="1" ht="30" x14ac:dyDescent="0.25">
      <c r="A35" s="124" t="s">
        <v>311</v>
      </c>
      <c r="B35" s="125" t="s">
        <v>312</v>
      </c>
      <c r="C35" s="125" t="s">
        <v>99</v>
      </c>
      <c r="D35" s="125" t="s">
        <v>258</v>
      </c>
      <c r="E35" s="113">
        <f t="shared" si="20"/>
        <v>0</v>
      </c>
      <c r="F35" s="114">
        <f t="shared" si="20"/>
        <v>0</v>
      </c>
      <c r="G35" s="115" t="e">
        <f t="shared" si="1"/>
        <v>#DIV/0!</v>
      </c>
      <c r="H35" s="126"/>
      <c r="I35" s="126"/>
      <c r="J35" s="115" t="e">
        <f t="shared" si="3"/>
        <v>#DIV/0!</v>
      </c>
      <c r="K35" s="127"/>
      <c r="L35" s="126"/>
      <c r="M35" s="126"/>
      <c r="N35" s="115" t="e">
        <f t="shared" si="4"/>
        <v>#DIV/0!</v>
      </c>
      <c r="O35" s="126"/>
      <c r="P35" s="126"/>
      <c r="Q35" s="115" t="e">
        <f t="shared" si="5"/>
        <v>#DIV/0!</v>
      </c>
      <c r="R35" s="127"/>
      <c r="S35" s="128"/>
      <c r="T35" s="128"/>
      <c r="U35" s="115" t="e">
        <f t="shared" si="6"/>
        <v>#DIV/0!</v>
      </c>
      <c r="V35" s="126"/>
      <c r="W35" s="126"/>
      <c r="X35" s="115" t="e">
        <f t="shared" si="7"/>
        <v>#DIV/0!</v>
      </c>
    </row>
    <row r="36" spans="1:24" s="129" customFormat="1" ht="30" x14ac:dyDescent="0.25">
      <c r="A36" s="124" t="s">
        <v>313</v>
      </c>
      <c r="B36" s="125" t="s">
        <v>314</v>
      </c>
      <c r="C36" s="125" t="s">
        <v>99</v>
      </c>
      <c r="D36" s="125" t="s">
        <v>258</v>
      </c>
      <c r="E36" s="113">
        <f t="shared" si="20"/>
        <v>0</v>
      </c>
      <c r="F36" s="114">
        <f t="shared" si="20"/>
        <v>0</v>
      </c>
      <c r="G36" s="115" t="e">
        <f t="shared" si="1"/>
        <v>#DIV/0!</v>
      </c>
      <c r="H36" s="126"/>
      <c r="I36" s="126"/>
      <c r="J36" s="115" t="e">
        <f t="shared" si="3"/>
        <v>#DIV/0!</v>
      </c>
      <c r="K36" s="127"/>
      <c r="L36" s="126"/>
      <c r="M36" s="126"/>
      <c r="N36" s="115" t="e">
        <f t="shared" si="4"/>
        <v>#DIV/0!</v>
      </c>
      <c r="O36" s="126"/>
      <c r="P36" s="126"/>
      <c r="Q36" s="115" t="e">
        <f t="shared" si="5"/>
        <v>#DIV/0!</v>
      </c>
      <c r="R36" s="127"/>
      <c r="S36" s="128"/>
      <c r="T36" s="128"/>
      <c r="U36" s="115" t="e">
        <f t="shared" si="6"/>
        <v>#DIV/0!</v>
      </c>
      <c r="V36" s="126"/>
      <c r="W36" s="126"/>
      <c r="X36" s="115" t="e">
        <f t="shared" si="7"/>
        <v>#DIV/0!</v>
      </c>
    </row>
    <row r="37" spans="1:24" s="129" customFormat="1" ht="30" x14ac:dyDescent="0.25">
      <c r="A37" s="124" t="s">
        <v>315</v>
      </c>
      <c r="B37" s="125" t="s">
        <v>316</v>
      </c>
      <c r="C37" s="125" t="s">
        <v>99</v>
      </c>
      <c r="D37" s="125" t="s">
        <v>258</v>
      </c>
      <c r="E37" s="113">
        <f t="shared" si="20"/>
        <v>0</v>
      </c>
      <c r="F37" s="114">
        <f t="shared" si="20"/>
        <v>0</v>
      </c>
      <c r="G37" s="115" t="e">
        <f t="shared" si="1"/>
        <v>#DIV/0!</v>
      </c>
      <c r="H37" s="126"/>
      <c r="I37" s="126"/>
      <c r="J37" s="115" t="e">
        <f t="shared" si="3"/>
        <v>#DIV/0!</v>
      </c>
      <c r="K37" s="127"/>
      <c r="L37" s="126"/>
      <c r="M37" s="126"/>
      <c r="N37" s="115" t="e">
        <f t="shared" si="4"/>
        <v>#DIV/0!</v>
      </c>
      <c r="O37" s="126"/>
      <c r="P37" s="126"/>
      <c r="Q37" s="115" t="e">
        <f t="shared" si="5"/>
        <v>#DIV/0!</v>
      </c>
      <c r="R37" s="127"/>
      <c r="S37" s="128"/>
      <c r="T37" s="128"/>
      <c r="U37" s="115" t="e">
        <f t="shared" si="6"/>
        <v>#DIV/0!</v>
      </c>
      <c r="V37" s="126"/>
      <c r="W37" s="126"/>
      <c r="X37" s="115" t="e">
        <f t="shared" si="7"/>
        <v>#DIV/0!</v>
      </c>
    </row>
    <row r="38" spans="1:24" s="129" customFormat="1" x14ac:dyDescent="0.25">
      <c r="A38" s="124" t="s">
        <v>317</v>
      </c>
      <c r="B38" s="125" t="s">
        <v>318</v>
      </c>
      <c r="C38" s="125" t="s">
        <v>99</v>
      </c>
      <c r="D38" s="125" t="s">
        <v>258</v>
      </c>
      <c r="E38" s="113">
        <f t="shared" si="20"/>
        <v>0</v>
      </c>
      <c r="F38" s="114">
        <f t="shared" si="20"/>
        <v>0</v>
      </c>
      <c r="G38" s="115" t="e">
        <f t="shared" si="1"/>
        <v>#DIV/0!</v>
      </c>
      <c r="H38" s="126"/>
      <c r="I38" s="126"/>
      <c r="J38" s="115" t="e">
        <f t="shared" si="3"/>
        <v>#DIV/0!</v>
      </c>
      <c r="K38" s="127"/>
      <c r="L38" s="126"/>
      <c r="M38" s="126"/>
      <c r="N38" s="115" t="e">
        <f t="shared" si="4"/>
        <v>#DIV/0!</v>
      </c>
      <c r="O38" s="126"/>
      <c r="P38" s="126"/>
      <c r="Q38" s="115" t="e">
        <f t="shared" si="5"/>
        <v>#DIV/0!</v>
      </c>
      <c r="R38" s="127"/>
      <c r="S38" s="128"/>
      <c r="T38" s="128"/>
      <c r="U38" s="115" t="e">
        <f t="shared" si="6"/>
        <v>#DIV/0!</v>
      </c>
      <c r="V38" s="126"/>
      <c r="W38" s="126"/>
      <c r="X38" s="115" t="e">
        <f t="shared" si="7"/>
        <v>#DIV/0!</v>
      </c>
    </row>
    <row r="39" spans="1:24" s="129" customFormat="1" x14ac:dyDescent="0.25">
      <c r="A39" s="124" t="s">
        <v>319</v>
      </c>
      <c r="B39" s="125" t="s">
        <v>320</v>
      </c>
      <c r="C39" s="125" t="s">
        <v>99</v>
      </c>
      <c r="D39" s="125" t="s">
        <v>258</v>
      </c>
      <c r="E39" s="113">
        <f t="shared" si="20"/>
        <v>0</v>
      </c>
      <c r="F39" s="114">
        <f t="shared" si="20"/>
        <v>0</v>
      </c>
      <c r="G39" s="115" t="e">
        <f t="shared" si="1"/>
        <v>#DIV/0!</v>
      </c>
      <c r="H39" s="126"/>
      <c r="I39" s="126"/>
      <c r="J39" s="115" t="e">
        <f t="shared" si="3"/>
        <v>#DIV/0!</v>
      </c>
      <c r="K39" s="127"/>
      <c r="L39" s="126"/>
      <c r="M39" s="126"/>
      <c r="N39" s="115" t="e">
        <f t="shared" si="4"/>
        <v>#DIV/0!</v>
      </c>
      <c r="O39" s="126"/>
      <c r="P39" s="126"/>
      <c r="Q39" s="115" t="e">
        <f t="shared" si="5"/>
        <v>#DIV/0!</v>
      </c>
      <c r="R39" s="127"/>
      <c r="S39" s="128"/>
      <c r="T39" s="128"/>
      <c r="U39" s="115" t="e">
        <f t="shared" si="6"/>
        <v>#DIV/0!</v>
      </c>
      <c r="V39" s="126"/>
      <c r="W39" s="126"/>
      <c r="X39" s="115" t="e">
        <f t="shared" si="7"/>
        <v>#DIV/0!</v>
      </c>
    </row>
    <row r="40" spans="1:24" s="129" customFormat="1" x14ac:dyDescent="0.25">
      <c r="A40" s="124" t="s">
        <v>321</v>
      </c>
      <c r="B40" s="125" t="s">
        <v>322</v>
      </c>
      <c r="C40" s="125" t="s">
        <v>99</v>
      </c>
      <c r="D40" s="125" t="s">
        <v>258</v>
      </c>
      <c r="E40" s="113">
        <f t="shared" si="20"/>
        <v>0</v>
      </c>
      <c r="F40" s="114">
        <f t="shared" si="20"/>
        <v>0</v>
      </c>
      <c r="G40" s="115" t="e">
        <f t="shared" si="1"/>
        <v>#DIV/0!</v>
      </c>
      <c r="H40" s="126"/>
      <c r="I40" s="126"/>
      <c r="J40" s="115" t="e">
        <f t="shared" si="3"/>
        <v>#DIV/0!</v>
      </c>
      <c r="K40" s="127"/>
      <c r="L40" s="126"/>
      <c r="M40" s="126"/>
      <c r="N40" s="115" t="e">
        <f t="shared" si="4"/>
        <v>#DIV/0!</v>
      </c>
      <c r="O40" s="126"/>
      <c r="P40" s="126"/>
      <c r="Q40" s="115" t="e">
        <f t="shared" si="5"/>
        <v>#DIV/0!</v>
      </c>
      <c r="R40" s="127"/>
      <c r="S40" s="128"/>
      <c r="T40" s="128"/>
      <c r="U40" s="115" t="e">
        <f t="shared" si="6"/>
        <v>#DIV/0!</v>
      </c>
      <c r="V40" s="126"/>
      <c r="W40" s="126"/>
      <c r="X40" s="115" t="e">
        <f t="shared" si="7"/>
        <v>#DIV/0!</v>
      </c>
    </row>
    <row r="41" spans="1:24" s="129" customFormat="1" x14ac:dyDescent="0.25">
      <c r="A41" s="124" t="s">
        <v>323</v>
      </c>
      <c r="B41" s="125" t="s">
        <v>324</v>
      </c>
      <c r="C41" s="125" t="s">
        <v>99</v>
      </c>
      <c r="D41" s="125" t="s">
        <v>258</v>
      </c>
      <c r="E41" s="113">
        <f t="shared" si="20"/>
        <v>0</v>
      </c>
      <c r="F41" s="114">
        <f t="shared" si="20"/>
        <v>0</v>
      </c>
      <c r="G41" s="115" t="e">
        <f t="shared" si="1"/>
        <v>#DIV/0!</v>
      </c>
      <c r="H41" s="126"/>
      <c r="I41" s="126"/>
      <c r="J41" s="115" t="e">
        <f t="shared" si="3"/>
        <v>#DIV/0!</v>
      </c>
      <c r="K41" s="127"/>
      <c r="L41" s="126"/>
      <c r="M41" s="126"/>
      <c r="N41" s="115" t="e">
        <f t="shared" si="4"/>
        <v>#DIV/0!</v>
      </c>
      <c r="O41" s="126"/>
      <c r="P41" s="126"/>
      <c r="Q41" s="115" t="e">
        <f t="shared" si="5"/>
        <v>#DIV/0!</v>
      </c>
      <c r="R41" s="127"/>
      <c r="S41" s="128"/>
      <c r="T41" s="128"/>
      <c r="U41" s="115" t="e">
        <f t="shared" si="6"/>
        <v>#DIV/0!</v>
      </c>
      <c r="V41" s="126"/>
      <c r="W41" s="126"/>
      <c r="X41" s="115" t="e">
        <f t="shared" si="7"/>
        <v>#DIV/0!</v>
      </c>
    </row>
    <row r="42" spans="1:24" s="129" customFormat="1" ht="30" x14ac:dyDescent="0.25">
      <c r="A42" s="124" t="s">
        <v>325</v>
      </c>
      <c r="B42" s="125" t="s">
        <v>326</v>
      </c>
      <c r="C42" s="125" t="s">
        <v>99</v>
      </c>
      <c r="D42" s="125" t="s">
        <v>258</v>
      </c>
      <c r="E42" s="113">
        <f t="shared" si="20"/>
        <v>0</v>
      </c>
      <c r="F42" s="114">
        <f t="shared" si="20"/>
        <v>0</v>
      </c>
      <c r="G42" s="115" t="e">
        <f t="shared" si="1"/>
        <v>#DIV/0!</v>
      </c>
      <c r="H42" s="126"/>
      <c r="I42" s="126"/>
      <c r="J42" s="115" t="e">
        <f t="shared" si="3"/>
        <v>#DIV/0!</v>
      </c>
      <c r="K42" s="127"/>
      <c r="L42" s="126"/>
      <c r="M42" s="126"/>
      <c r="N42" s="115" t="e">
        <f t="shared" si="4"/>
        <v>#DIV/0!</v>
      </c>
      <c r="O42" s="126"/>
      <c r="P42" s="126"/>
      <c r="Q42" s="115" t="e">
        <f t="shared" si="5"/>
        <v>#DIV/0!</v>
      </c>
      <c r="R42" s="127"/>
      <c r="S42" s="128"/>
      <c r="T42" s="128"/>
      <c r="U42" s="115" t="e">
        <f t="shared" si="6"/>
        <v>#DIV/0!</v>
      </c>
      <c r="V42" s="126"/>
      <c r="W42" s="126"/>
      <c r="X42" s="115" t="e">
        <f t="shared" si="7"/>
        <v>#DIV/0!</v>
      </c>
    </row>
    <row r="43" spans="1:24" s="123" customFormat="1" ht="28.5" x14ac:dyDescent="0.2">
      <c r="A43" s="121" t="s">
        <v>327</v>
      </c>
      <c r="B43" s="122" t="s">
        <v>328</v>
      </c>
      <c r="C43" s="122" t="s">
        <v>100</v>
      </c>
      <c r="D43" s="122" t="s">
        <v>258</v>
      </c>
      <c r="E43" s="114">
        <f>E44</f>
        <v>0</v>
      </c>
      <c r="F43" s="120">
        <f t="shared" ref="F43" si="29">F44</f>
        <v>0</v>
      </c>
      <c r="G43" s="115" t="e">
        <f t="shared" si="1"/>
        <v>#DIV/0!</v>
      </c>
      <c r="H43" s="114">
        <f t="shared" ref="H43:W43" si="30">H44</f>
        <v>0</v>
      </c>
      <c r="I43" s="114">
        <f t="shared" si="30"/>
        <v>0</v>
      </c>
      <c r="J43" s="115" t="e">
        <f t="shared" si="3"/>
        <v>#DIV/0!</v>
      </c>
      <c r="K43" s="118"/>
      <c r="L43" s="114">
        <f t="shared" si="30"/>
        <v>0</v>
      </c>
      <c r="M43" s="114">
        <f t="shared" si="30"/>
        <v>0</v>
      </c>
      <c r="N43" s="115" t="e">
        <f t="shared" si="4"/>
        <v>#DIV/0!</v>
      </c>
      <c r="O43" s="114">
        <f t="shared" si="30"/>
        <v>0</v>
      </c>
      <c r="P43" s="114">
        <f t="shared" si="30"/>
        <v>0</v>
      </c>
      <c r="Q43" s="115" t="e">
        <f t="shared" si="5"/>
        <v>#DIV/0!</v>
      </c>
      <c r="R43" s="118"/>
      <c r="S43" s="114">
        <f t="shared" si="30"/>
        <v>0</v>
      </c>
      <c r="T43" s="114">
        <f t="shared" si="30"/>
        <v>0</v>
      </c>
      <c r="U43" s="115" t="e">
        <f t="shared" si="6"/>
        <v>#DIV/0!</v>
      </c>
      <c r="V43" s="114">
        <f t="shared" si="30"/>
        <v>0</v>
      </c>
      <c r="W43" s="114">
        <f t="shared" si="30"/>
        <v>0</v>
      </c>
      <c r="X43" s="115" t="e">
        <f t="shared" si="7"/>
        <v>#DIV/0!</v>
      </c>
    </row>
    <row r="44" spans="1:24" s="129" customFormat="1" x14ac:dyDescent="0.25">
      <c r="A44" s="124" t="s">
        <v>329</v>
      </c>
      <c r="B44" s="125" t="s">
        <v>330</v>
      </c>
      <c r="C44" s="125" t="s">
        <v>100</v>
      </c>
      <c r="D44" s="125" t="s">
        <v>258</v>
      </c>
      <c r="E44" s="113">
        <f t="shared" si="20"/>
        <v>0</v>
      </c>
      <c r="F44" s="114">
        <f>I44+M44+P44+T44</f>
        <v>0</v>
      </c>
      <c r="G44" s="115" t="e">
        <f t="shared" si="1"/>
        <v>#DIV/0!</v>
      </c>
      <c r="H44" s="126"/>
      <c r="I44" s="126"/>
      <c r="J44" s="115" t="e">
        <f t="shared" si="3"/>
        <v>#DIV/0!</v>
      </c>
      <c r="K44" s="127"/>
      <c r="L44" s="126"/>
      <c r="M44" s="126"/>
      <c r="N44" s="115" t="e">
        <f t="shared" si="4"/>
        <v>#DIV/0!</v>
      </c>
      <c r="O44" s="126"/>
      <c r="P44" s="126"/>
      <c r="Q44" s="115" t="e">
        <f t="shared" si="5"/>
        <v>#DIV/0!</v>
      </c>
      <c r="R44" s="127"/>
      <c r="S44" s="128"/>
      <c r="T44" s="128"/>
      <c r="U44" s="115" t="e">
        <f t="shared" si="6"/>
        <v>#DIV/0!</v>
      </c>
      <c r="V44" s="128"/>
      <c r="W44" s="128"/>
      <c r="X44" s="115" t="e">
        <f t="shared" si="7"/>
        <v>#DIV/0!</v>
      </c>
    </row>
    <row r="45" spans="1:24" s="123" customFormat="1" ht="14.25" x14ac:dyDescent="0.2">
      <c r="A45" s="121" t="s">
        <v>331</v>
      </c>
      <c r="B45" s="122" t="s">
        <v>332</v>
      </c>
      <c r="C45" s="122" t="s">
        <v>101</v>
      </c>
      <c r="D45" s="122" t="s">
        <v>258</v>
      </c>
      <c r="E45" s="113">
        <f t="shared" si="20"/>
        <v>3411500</v>
      </c>
      <c r="F45" s="117">
        <f>I45+M45+P45+T45</f>
        <v>3411500</v>
      </c>
      <c r="G45" s="115">
        <f t="shared" si="1"/>
        <v>1</v>
      </c>
      <c r="H45" s="114"/>
      <c r="I45" s="114"/>
      <c r="J45" s="115" t="e">
        <f t="shared" si="3"/>
        <v>#DIV/0!</v>
      </c>
      <c r="K45" s="118"/>
      <c r="L45" s="116">
        <v>3411500</v>
      </c>
      <c r="M45" s="114">
        <f>L45</f>
        <v>3411500</v>
      </c>
      <c r="N45" s="115">
        <f t="shared" si="4"/>
        <v>1</v>
      </c>
      <c r="O45" s="114"/>
      <c r="P45" s="114"/>
      <c r="Q45" s="115" t="e">
        <f t="shared" si="5"/>
        <v>#DIV/0!</v>
      </c>
      <c r="R45" s="132"/>
      <c r="S45" s="133"/>
      <c r="T45" s="133"/>
      <c r="U45" s="115" t="e">
        <f t="shared" si="6"/>
        <v>#DIV/0!</v>
      </c>
      <c r="V45" s="116"/>
      <c r="W45" s="116"/>
      <c r="X45" s="115" t="e">
        <f t="shared" si="7"/>
        <v>#DIV/0!</v>
      </c>
    </row>
    <row r="46" spans="1:24" s="129" customFormat="1" x14ac:dyDescent="0.25">
      <c r="A46" s="124" t="s">
        <v>333</v>
      </c>
      <c r="B46" s="125" t="s">
        <v>334</v>
      </c>
      <c r="C46" s="125" t="s">
        <v>101</v>
      </c>
      <c r="D46" s="125" t="s">
        <v>258</v>
      </c>
      <c r="E46" s="113">
        <f t="shared" si="20"/>
        <v>0</v>
      </c>
      <c r="F46" s="114">
        <f>I46+M46+P46+T46</f>
        <v>0</v>
      </c>
      <c r="G46" s="115" t="e">
        <f t="shared" si="1"/>
        <v>#DIV/0!</v>
      </c>
      <c r="H46" s="126"/>
      <c r="I46" s="126"/>
      <c r="J46" s="115" t="e">
        <f t="shared" si="3"/>
        <v>#DIV/0!</v>
      </c>
      <c r="K46" s="127"/>
      <c r="L46" s="128"/>
      <c r="M46" s="126"/>
      <c r="N46" s="115" t="e">
        <f t="shared" si="4"/>
        <v>#DIV/0!</v>
      </c>
      <c r="O46" s="126"/>
      <c r="P46" s="126"/>
      <c r="Q46" s="115" t="e">
        <f t="shared" si="5"/>
        <v>#DIV/0!</v>
      </c>
      <c r="R46" s="127"/>
      <c r="S46" s="128"/>
      <c r="T46" s="128"/>
      <c r="U46" s="115" t="e">
        <f t="shared" si="6"/>
        <v>#DIV/0!</v>
      </c>
      <c r="V46" s="128"/>
      <c r="W46" s="128"/>
      <c r="X46" s="115" t="e">
        <f t="shared" si="7"/>
        <v>#DIV/0!</v>
      </c>
    </row>
    <row r="47" spans="1:24" s="129" customFormat="1" x14ac:dyDescent="0.25">
      <c r="A47" s="124" t="s">
        <v>335</v>
      </c>
      <c r="B47" s="125" t="s">
        <v>336</v>
      </c>
      <c r="C47" s="125" t="s">
        <v>101</v>
      </c>
      <c r="D47" s="125" t="s">
        <v>258</v>
      </c>
      <c r="E47" s="113">
        <f t="shared" si="20"/>
        <v>0</v>
      </c>
      <c r="F47" s="114">
        <f t="shared" si="20"/>
        <v>0</v>
      </c>
      <c r="G47" s="115" t="e">
        <f t="shared" si="1"/>
        <v>#DIV/0!</v>
      </c>
      <c r="H47" s="126"/>
      <c r="I47" s="126"/>
      <c r="J47" s="115" t="e">
        <f t="shared" si="3"/>
        <v>#DIV/0!</v>
      </c>
      <c r="K47" s="127"/>
      <c r="L47" s="128"/>
      <c r="M47" s="126"/>
      <c r="N47" s="115" t="e">
        <f t="shared" si="4"/>
        <v>#DIV/0!</v>
      </c>
      <c r="O47" s="126"/>
      <c r="P47" s="126"/>
      <c r="Q47" s="115" t="e">
        <f t="shared" si="5"/>
        <v>#DIV/0!</v>
      </c>
      <c r="R47" s="127"/>
      <c r="S47" s="128"/>
      <c r="T47" s="128"/>
      <c r="U47" s="115" t="e">
        <f t="shared" si="6"/>
        <v>#DIV/0!</v>
      </c>
      <c r="V47" s="128"/>
      <c r="W47" s="128"/>
      <c r="X47" s="115" t="e">
        <f t="shared" si="7"/>
        <v>#DIV/0!</v>
      </c>
    </row>
    <row r="48" spans="1:24" s="123" customFormat="1" ht="14.25" x14ac:dyDescent="0.2">
      <c r="A48" s="121" t="s">
        <v>337</v>
      </c>
      <c r="B48" s="122" t="s">
        <v>338</v>
      </c>
      <c r="C48" s="122" t="s">
        <v>102</v>
      </c>
      <c r="D48" s="122" t="s">
        <v>258</v>
      </c>
      <c r="E48" s="113">
        <f t="shared" si="20"/>
        <v>0</v>
      </c>
      <c r="F48" s="120">
        <f t="shared" ref="F48" si="31">F49</f>
        <v>0</v>
      </c>
      <c r="G48" s="115" t="e">
        <f t="shared" si="1"/>
        <v>#DIV/0!</v>
      </c>
      <c r="H48" s="114">
        <f t="shared" ref="H48:T48" si="32">H49</f>
        <v>0</v>
      </c>
      <c r="I48" s="114">
        <f t="shared" si="32"/>
        <v>0</v>
      </c>
      <c r="J48" s="115" t="e">
        <f t="shared" si="3"/>
        <v>#DIV/0!</v>
      </c>
      <c r="K48" s="118"/>
      <c r="L48" s="114">
        <f t="shared" si="32"/>
        <v>0</v>
      </c>
      <c r="M48" s="114">
        <f t="shared" si="32"/>
        <v>0</v>
      </c>
      <c r="N48" s="115" t="e">
        <f t="shared" si="4"/>
        <v>#DIV/0!</v>
      </c>
      <c r="O48" s="114">
        <f t="shared" si="32"/>
        <v>0</v>
      </c>
      <c r="P48" s="114">
        <f t="shared" si="32"/>
        <v>0</v>
      </c>
      <c r="Q48" s="115" t="e">
        <f t="shared" si="5"/>
        <v>#DIV/0!</v>
      </c>
      <c r="R48" s="118"/>
      <c r="S48" s="114">
        <f t="shared" si="32"/>
        <v>0</v>
      </c>
      <c r="T48" s="114">
        <f t="shared" si="32"/>
        <v>0</v>
      </c>
      <c r="U48" s="115" t="e">
        <f t="shared" si="6"/>
        <v>#DIV/0!</v>
      </c>
      <c r="V48" s="114"/>
      <c r="W48" s="114"/>
      <c r="X48" s="115" t="e">
        <f t="shared" si="7"/>
        <v>#DIV/0!</v>
      </c>
    </row>
    <row r="49" spans="1:24" s="129" customFormat="1" ht="30" x14ac:dyDescent="0.25">
      <c r="A49" s="124" t="s">
        <v>339</v>
      </c>
      <c r="B49" s="125" t="s">
        <v>340</v>
      </c>
      <c r="C49" s="125" t="s">
        <v>341</v>
      </c>
      <c r="D49" s="125" t="s">
        <v>258</v>
      </c>
      <c r="E49" s="113">
        <f t="shared" si="20"/>
        <v>0</v>
      </c>
      <c r="F49" s="120">
        <f t="shared" ref="F49" si="33">SUM(F50:F51)</f>
        <v>0</v>
      </c>
      <c r="G49" s="115" t="e">
        <f t="shared" si="1"/>
        <v>#DIV/0!</v>
      </c>
      <c r="H49" s="114">
        <f t="shared" ref="H49:T49" si="34">SUM(H50:H51)</f>
        <v>0</v>
      </c>
      <c r="I49" s="114">
        <f t="shared" si="34"/>
        <v>0</v>
      </c>
      <c r="J49" s="115" t="e">
        <f t="shared" si="3"/>
        <v>#DIV/0!</v>
      </c>
      <c r="K49" s="118"/>
      <c r="L49" s="114">
        <f t="shared" si="34"/>
        <v>0</v>
      </c>
      <c r="M49" s="114">
        <f t="shared" si="34"/>
        <v>0</v>
      </c>
      <c r="N49" s="115" t="e">
        <f t="shared" si="4"/>
        <v>#DIV/0!</v>
      </c>
      <c r="O49" s="114">
        <f t="shared" si="34"/>
        <v>0</v>
      </c>
      <c r="P49" s="114">
        <f t="shared" si="34"/>
        <v>0</v>
      </c>
      <c r="Q49" s="115" t="e">
        <f t="shared" si="5"/>
        <v>#DIV/0!</v>
      </c>
      <c r="R49" s="118"/>
      <c r="S49" s="114">
        <f t="shared" si="34"/>
        <v>0</v>
      </c>
      <c r="T49" s="114">
        <f t="shared" si="34"/>
        <v>0</v>
      </c>
      <c r="U49" s="115" t="e">
        <f t="shared" si="6"/>
        <v>#DIV/0!</v>
      </c>
      <c r="V49" s="114"/>
      <c r="W49" s="114"/>
      <c r="X49" s="115" t="e">
        <f t="shared" si="7"/>
        <v>#DIV/0!</v>
      </c>
    </row>
    <row r="50" spans="1:24" s="129" customFormat="1" x14ac:dyDescent="0.25">
      <c r="A50" s="124" t="s">
        <v>342</v>
      </c>
      <c r="B50" s="125" t="s">
        <v>343</v>
      </c>
      <c r="C50" s="125" t="s">
        <v>102</v>
      </c>
      <c r="D50" s="125" t="s">
        <v>258</v>
      </c>
      <c r="E50" s="113">
        <f t="shared" si="20"/>
        <v>0</v>
      </c>
      <c r="F50" s="114">
        <f t="shared" si="20"/>
        <v>0</v>
      </c>
      <c r="G50" s="115" t="e">
        <f t="shared" si="1"/>
        <v>#DIV/0!</v>
      </c>
      <c r="H50" s="126"/>
      <c r="I50" s="126"/>
      <c r="J50" s="115" t="e">
        <f t="shared" si="3"/>
        <v>#DIV/0!</v>
      </c>
      <c r="K50" s="127"/>
      <c r="L50" s="126"/>
      <c r="M50" s="126"/>
      <c r="N50" s="115" t="e">
        <f t="shared" si="4"/>
        <v>#DIV/0!</v>
      </c>
      <c r="O50" s="126"/>
      <c r="P50" s="126"/>
      <c r="Q50" s="115" t="e">
        <f t="shared" si="5"/>
        <v>#DIV/0!</v>
      </c>
      <c r="R50" s="127"/>
      <c r="S50" s="128"/>
      <c r="T50" s="128"/>
      <c r="U50" s="115" t="e">
        <f t="shared" si="6"/>
        <v>#DIV/0!</v>
      </c>
      <c r="V50" s="126"/>
      <c r="W50" s="126"/>
      <c r="X50" s="115" t="e">
        <f t="shared" si="7"/>
        <v>#DIV/0!</v>
      </c>
    </row>
    <row r="51" spans="1:24" s="129" customFormat="1" x14ac:dyDescent="0.25">
      <c r="A51" s="124" t="s">
        <v>344</v>
      </c>
      <c r="B51" s="125" t="s">
        <v>345</v>
      </c>
      <c r="C51" s="125" t="s">
        <v>102</v>
      </c>
      <c r="D51" s="125" t="s">
        <v>258</v>
      </c>
      <c r="E51" s="113">
        <f t="shared" si="20"/>
        <v>0</v>
      </c>
      <c r="F51" s="114">
        <f t="shared" si="20"/>
        <v>0</v>
      </c>
      <c r="G51" s="115" t="e">
        <f t="shared" si="1"/>
        <v>#DIV/0!</v>
      </c>
      <c r="H51" s="126"/>
      <c r="I51" s="126"/>
      <c r="J51" s="115" t="e">
        <f t="shared" si="3"/>
        <v>#DIV/0!</v>
      </c>
      <c r="K51" s="127"/>
      <c r="L51" s="126"/>
      <c r="M51" s="126"/>
      <c r="N51" s="115" t="e">
        <f t="shared" si="4"/>
        <v>#DIV/0!</v>
      </c>
      <c r="O51" s="126"/>
      <c r="P51" s="126"/>
      <c r="Q51" s="115" t="e">
        <f t="shared" si="5"/>
        <v>#DIV/0!</v>
      </c>
      <c r="R51" s="127"/>
      <c r="S51" s="128"/>
      <c r="T51" s="128"/>
      <c r="U51" s="115" t="e">
        <f t="shared" si="6"/>
        <v>#DIV/0!</v>
      </c>
      <c r="V51" s="126"/>
      <c r="W51" s="126"/>
      <c r="X51" s="115" t="e">
        <f t="shared" si="7"/>
        <v>#DIV/0!</v>
      </c>
    </row>
    <row r="52" spans="1:24" s="129" customFormat="1" x14ac:dyDescent="0.25">
      <c r="A52" s="124" t="s">
        <v>346</v>
      </c>
      <c r="B52" s="125" t="s">
        <v>347</v>
      </c>
      <c r="C52" s="125" t="s">
        <v>102</v>
      </c>
      <c r="D52" s="125" t="s">
        <v>258</v>
      </c>
      <c r="E52" s="113">
        <f t="shared" si="20"/>
        <v>0</v>
      </c>
      <c r="F52" s="114">
        <f t="shared" si="20"/>
        <v>0</v>
      </c>
      <c r="G52" s="115" t="e">
        <f t="shared" si="1"/>
        <v>#DIV/0!</v>
      </c>
      <c r="H52" s="126"/>
      <c r="I52" s="126"/>
      <c r="J52" s="115" t="e">
        <f t="shared" si="3"/>
        <v>#DIV/0!</v>
      </c>
      <c r="K52" s="127"/>
      <c r="L52" s="126"/>
      <c r="M52" s="126"/>
      <c r="N52" s="115" t="e">
        <f t="shared" si="4"/>
        <v>#DIV/0!</v>
      </c>
      <c r="O52" s="126"/>
      <c r="P52" s="126"/>
      <c r="Q52" s="115" t="e">
        <f t="shared" si="5"/>
        <v>#DIV/0!</v>
      </c>
      <c r="R52" s="127"/>
      <c r="S52" s="128"/>
      <c r="T52" s="128"/>
      <c r="U52" s="115" t="e">
        <f t="shared" si="6"/>
        <v>#DIV/0!</v>
      </c>
      <c r="V52" s="126"/>
      <c r="W52" s="126"/>
      <c r="X52" s="115" t="e">
        <f t="shared" si="7"/>
        <v>#DIV/0!</v>
      </c>
    </row>
    <row r="53" spans="1:24" s="129" customFormat="1" x14ac:dyDescent="0.25">
      <c r="A53" s="124" t="s">
        <v>348</v>
      </c>
      <c r="B53" s="125" t="s">
        <v>349</v>
      </c>
      <c r="C53" s="125" t="s">
        <v>341</v>
      </c>
      <c r="D53" s="125" t="s">
        <v>258</v>
      </c>
      <c r="E53" s="114">
        <f>SUM(E54:E56)</f>
        <v>0</v>
      </c>
      <c r="F53" s="130">
        <f t="shared" ref="F53" si="35">SUM(F54:F56)</f>
        <v>0</v>
      </c>
      <c r="G53" s="115" t="e">
        <f t="shared" si="1"/>
        <v>#DIV/0!</v>
      </c>
      <c r="H53" s="114">
        <f t="shared" ref="H53:W53" si="36">SUM(H54:H56)</f>
        <v>0</v>
      </c>
      <c r="I53" s="114">
        <f t="shared" si="36"/>
        <v>0</v>
      </c>
      <c r="J53" s="115" t="e">
        <f t="shared" si="3"/>
        <v>#DIV/0!</v>
      </c>
      <c r="K53" s="118"/>
      <c r="L53" s="114">
        <f t="shared" si="36"/>
        <v>0</v>
      </c>
      <c r="M53" s="114">
        <f t="shared" si="36"/>
        <v>0</v>
      </c>
      <c r="N53" s="115" t="e">
        <f t="shared" si="4"/>
        <v>#DIV/0!</v>
      </c>
      <c r="O53" s="114">
        <f t="shared" si="36"/>
        <v>0</v>
      </c>
      <c r="P53" s="114">
        <f t="shared" si="36"/>
        <v>0</v>
      </c>
      <c r="Q53" s="115" t="e">
        <f t="shared" si="5"/>
        <v>#DIV/0!</v>
      </c>
      <c r="R53" s="118"/>
      <c r="S53" s="114">
        <f t="shared" si="36"/>
        <v>0</v>
      </c>
      <c r="T53" s="114">
        <f t="shared" si="36"/>
        <v>0</v>
      </c>
      <c r="U53" s="115" t="e">
        <f t="shared" si="6"/>
        <v>#DIV/0!</v>
      </c>
      <c r="V53" s="114">
        <f t="shared" si="36"/>
        <v>0</v>
      </c>
      <c r="W53" s="114">
        <f t="shared" si="36"/>
        <v>0</v>
      </c>
      <c r="X53" s="115" t="e">
        <f t="shared" si="7"/>
        <v>#DIV/0!</v>
      </c>
    </row>
    <row r="54" spans="1:24" s="129" customFormat="1" ht="30" x14ac:dyDescent="0.25">
      <c r="A54" s="124" t="s">
        <v>350</v>
      </c>
      <c r="B54" s="125" t="s">
        <v>351</v>
      </c>
      <c r="C54" s="125" t="s">
        <v>103</v>
      </c>
      <c r="D54" s="125" t="s">
        <v>258</v>
      </c>
      <c r="E54" s="113">
        <f t="shared" si="20"/>
        <v>0</v>
      </c>
      <c r="F54" s="114">
        <f t="shared" si="20"/>
        <v>0</v>
      </c>
      <c r="G54" s="115" t="e">
        <f t="shared" si="1"/>
        <v>#DIV/0!</v>
      </c>
      <c r="H54" s="126"/>
      <c r="I54" s="126"/>
      <c r="J54" s="115" t="e">
        <f t="shared" si="3"/>
        <v>#DIV/0!</v>
      </c>
      <c r="K54" s="127"/>
      <c r="L54" s="126"/>
      <c r="M54" s="126"/>
      <c r="N54" s="115" t="e">
        <f t="shared" si="4"/>
        <v>#DIV/0!</v>
      </c>
      <c r="O54" s="126"/>
      <c r="P54" s="126"/>
      <c r="Q54" s="115" t="e">
        <f t="shared" si="5"/>
        <v>#DIV/0!</v>
      </c>
      <c r="R54" s="127"/>
      <c r="S54" s="126"/>
      <c r="T54" s="126"/>
      <c r="U54" s="115" t="e">
        <f t="shared" si="6"/>
        <v>#DIV/0!</v>
      </c>
      <c r="V54" s="126"/>
      <c r="W54" s="126"/>
      <c r="X54" s="115" t="e">
        <f t="shared" si="7"/>
        <v>#DIV/0!</v>
      </c>
    </row>
    <row r="55" spans="1:24" s="129" customFormat="1" ht="19.5" customHeight="1" x14ac:dyDescent="0.25">
      <c r="A55" s="124" t="s">
        <v>352</v>
      </c>
      <c r="B55" s="125" t="s">
        <v>353</v>
      </c>
      <c r="C55" s="125" t="s">
        <v>104</v>
      </c>
      <c r="D55" s="125" t="s">
        <v>258</v>
      </c>
      <c r="E55" s="113">
        <f t="shared" si="20"/>
        <v>0</v>
      </c>
      <c r="F55" s="114">
        <f t="shared" si="20"/>
        <v>0</v>
      </c>
      <c r="G55" s="115" t="e">
        <f t="shared" si="1"/>
        <v>#DIV/0!</v>
      </c>
      <c r="H55" s="126"/>
      <c r="I55" s="126"/>
      <c r="J55" s="115" t="e">
        <f t="shared" si="3"/>
        <v>#DIV/0!</v>
      </c>
      <c r="K55" s="127"/>
      <c r="L55" s="126"/>
      <c r="M55" s="126"/>
      <c r="N55" s="115" t="e">
        <f t="shared" si="4"/>
        <v>#DIV/0!</v>
      </c>
      <c r="O55" s="126"/>
      <c r="P55" s="126"/>
      <c r="Q55" s="115" t="e">
        <f t="shared" si="5"/>
        <v>#DIV/0!</v>
      </c>
      <c r="R55" s="127"/>
      <c r="S55" s="126"/>
      <c r="T55" s="126"/>
      <c r="U55" s="115" t="e">
        <f t="shared" si="6"/>
        <v>#DIV/0!</v>
      </c>
      <c r="V55" s="126"/>
      <c r="W55" s="126"/>
      <c r="X55" s="115" t="e">
        <f t="shared" si="7"/>
        <v>#DIV/0!</v>
      </c>
    </row>
    <row r="56" spans="1:24" s="129" customFormat="1" x14ac:dyDescent="0.25">
      <c r="A56" s="124" t="s">
        <v>354</v>
      </c>
      <c r="B56" s="125" t="s">
        <v>355</v>
      </c>
      <c r="C56" s="125" t="s">
        <v>105</v>
      </c>
      <c r="D56" s="125" t="s">
        <v>258</v>
      </c>
      <c r="E56" s="113">
        <f t="shared" si="20"/>
        <v>0</v>
      </c>
      <c r="F56" s="114">
        <f t="shared" si="20"/>
        <v>0</v>
      </c>
      <c r="G56" s="115" t="e">
        <f t="shared" si="1"/>
        <v>#DIV/0!</v>
      </c>
      <c r="H56" s="126"/>
      <c r="I56" s="126"/>
      <c r="J56" s="115" t="e">
        <f t="shared" si="3"/>
        <v>#DIV/0!</v>
      </c>
      <c r="K56" s="127"/>
      <c r="L56" s="126"/>
      <c r="M56" s="126"/>
      <c r="N56" s="115" t="e">
        <f t="shared" si="4"/>
        <v>#DIV/0!</v>
      </c>
      <c r="O56" s="126"/>
      <c r="P56" s="126"/>
      <c r="Q56" s="115" t="e">
        <f t="shared" si="5"/>
        <v>#DIV/0!</v>
      </c>
      <c r="R56" s="127"/>
      <c r="S56" s="126"/>
      <c r="T56" s="126"/>
      <c r="U56" s="115" t="e">
        <f t="shared" si="6"/>
        <v>#DIV/0!</v>
      </c>
      <c r="V56" s="126"/>
      <c r="W56" s="126"/>
      <c r="X56" s="115" t="e">
        <f t="shared" si="7"/>
        <v>#DIV/0!</v>
      </c>
    </row>
    <row r="57" spans="1:24" s="123" customFormat="1" ht="14.25" x14ac:dyDescent="0.2">
      <c r="A57" s="121" t="s">
        <v>356</v>
      </c>
      <c r="B57" s="122" t="s">
        <v>357</v>
      </c>
      <c r="C57" s="122" t="s">
        <v>258</v>
      </c>
      <c r="D57" s="122" t="s">
        <v>258</v>
      </c>
      <c r="E57" s="114">
        <f>E58</f>
        <v>0</v>
      </c>
      <c r="F57" s="130">
        <f t="shared" ref="F57" si="37">F58</f>
        <v>0</v>
      </c>
      <c r="G57" s="115" t="e">
        <f t="shared" si="1"/>
        <v>#DIV/0!</v>
      </c>
      <c r="H57" s="114">
        <f t="shared" ref="H57:W57" si="38">H58</f>
        <v>0</v>
      </c>
      <c r="I57" s="114">
        <f t="shared" si="38"/>
        <v>0</v>
      </c>
      <c r="J57" s="115" t="e">
        <f t="shared" si="3"/>
        <v>#DIV/0!</v>
      </c>
      <c r="K57" s="118"/>
      <c r="L57" s="114">
        <f t="shared" si="38"/>
        <v>0</v>
      </c>
      <c r="M57" s="114">
        <f t="shared" si="38"/>
        <v>0</v>
      </c>
      <c r="N57" s="115" t="e">
        <f t="shared" si="4"/>
        <v>#DIV/0!</v>
      </c>
      <c r="O57" s="114">
        <f t="shared" si="38"/>
        <v>0</v>
      </c>
      <c r="P57" s="114">
        <f t="shared" si="38"/>
        <v>0</v>
      </c>
      <c r="Q57" s="115" t="e">
        <f t="shared" si="5"/>
        <v>#DIV/0!</v>
      </c>
      <c r="R57" s="118"/>
      <c r="S57" s="114">
        <f t="shared" si="38"/>
        <v>0</v>
      </c>
      <c r="T57" s="114">
        <f t="shared" si="38"/>
        <v>0</v>
      </c>
      <c r="U57" s="115" t="e">
        <f t="shared" si="6"/>
        <v>#DIV/0!</v>
      </c>
      <c r="V57" s="114">
        <f t="shared" si="38"/>
        <v>0</v>
      </c>
      <c r="W57" s="114">
        <f t="shared" si="38"/>
        <v>0</v>
      </c>
      <c r="X57" s="115" t="e">
        <f t="shared" si="7"/>
        <v>#DIV/0!</v>
      </c>
    </row>
    <row r="58" spans="1:24" s="129" customFormat="1" ht="30" customHeight="1" x14ac:dyDescent="0.25">
      <c r="A58" s="124" t="s">
        <v>358</v>
      </c>
      <c r="B58" s="125" t="s">
        <v>359</v>
      </c>
      <c r="C58" s="125" t="s">
        <v>129</v>
      </c>
      <c r="D58" s="125" t="s">
        <v>258</v>
      </c>
      <c r="E58" s="113">
        <f t="shared" si="20"/>
        <v>0</v>
      </c>
      <c r="F58" s="114">
        <f>I58+M58+P58+T58</f>
        <v>0</v>
      </c>
      <c r="G58" s="115" t="e">
        <f t="shared" si="1"/>
        <v>#DIV/0!</v>
      </c>
      <c r="H58" s="126"/>
      <c r="I58" s="126"/>
      <c r="J58" s="115" t="e">
        <f t="shared" si="3"/>
        <v>#DIV/0!</v>
      </c>
      <c r="K58" s="127"/>
      <c r="L58" s="126"/>
      <c r="M58" s="126"/>
      <c r="N58" s="115" t="e">
        <f t="shared" si="4"/>
        <v>#DIV/0!</v>
      </c>
      <c r="O58" s="126"/>
      <c r="P58" s="126"/>
      <c r="Q58" s="115" t="e">
        <f t="shared" si="5"/>
        <v>#DIV/0!</v>
      </c>
      <c r="R58" s="127"/>
      <c r="S58" s="128"/>
      <c r="T58" s="128"/>
      <c r="U58" s="115" t="e">
        <f t="shared" si="6"/>
        <v>#DIV/0!</v>
      </c>
      <c r="V58" s="128"/>
      <c r="W58" s="128"/>
      <c r="X58" s="115" t="e">
        <f t="shared" si="7"/>
        <v>#DIV/0!</v>
      </c>
    </row>
    <row r="59" spans="1:24" s="119" customFormat="1" ht="14.25" x14ac:dyDescent="0.2">
      <c r="A59" s="111" t="s">
        <v>360</v>
      </c>
      <c r="B59" s="112" t="s">
        <v>361</v>
      </c>
      <c r="C59" s="112" t="s">
        <v>258</v>
      </c>
      <c r="D59" s="112" t="s">
        <v>258</v>
      </c>
      <c r="E59" s="113">
        <f>E60+E79+E86+E90+E94+E96+E158</f>
        <v>39784892.480000004</v>
      </c>
      <c r="F59" s="130">
        <f t="shared" ref="F59" si="39">F60+F79+F86+F90+F94+F96+F158</f>
        <v>39758692.730000004</v>
      </c>
      <c r="G59" s="115">
        <f t="shared" si="1"/>
        <v>0.99934146485344477</v>
      </c>
      <c r="H59" s="113">
        <f t="shared" ref="H59:W59" si="40">H60+H79+H86+H90+H94+H96+H158</f>
        <v>8600000</v>
      </c>
      <c r="I59" s="114">
        <f t="shared" si="40"/>
        <v>8600000</v>
      </c>
      <c r="J59" s="115">
        <f t="shared" si="3"/>
        <v>1</v>
      </c>
      <c r="K59" s="118"/>
      <c r="L59" s="113">
        <f t="shared" si="40"/>
        <v>3411500</v>
      </c>
      <c r="M59" s="114">
        <f t="shared" si="40"/>
        <v>3411500</v>
      </c>
      <c r="N59" s="115">
        <f t="shared" si="4"/>
        <v>1</v>
      </c>
      <c r="O59" s="114">
        <f t="shared" si="40"/>
        <v>0</v>
      </c>
      <c r="P59" s="114">
        <f t="shared" si="40"/>
        <v>0</v>
      </c>
      <c r="Q59" s="115" t="e">
        <f t="shared" si="5"/>
        <v>#DIV/0!</v>
      </c>
      <c r="R59" s="118"/>
      <c r="S59" s="113">
        <f t="shared" si="40"/>
        <v>27773392.480000004</v>
      </c>
      <c r="T59" s="113">
        <f t="shared" si="40"/>
        <v>27747192.730000004</v>
      </c>
      <c r="U59" s="115">
        <f t="shared" si="6"/>
        <v>0.99905666007424676</v>
      </c>
      <c r="V59" s="113">
        <f t="shared" si="40"/>
        <v>0</v>
      </c>
      <c r="W59" s="113">
        <f t="shared" si="40"/>
        <v>0</v>
      </c>
      <c r="X59" s="115" t="e">
        <f t="shared" si="7"/>
        <v>#DIV/0!</v>
      </c>
    </row>
    <row r="60" spans="1:24" s="119" customFormat="1" ht="14.25" x14ac:dyDescent="0.2">
      <c r="A60" s="111" t="s">
        <v>362</v>
      </c>
      <c r="B60" s="112" t="s">
        <v>363</v>
      </c>
      <c r="C60" s="112" t="s">
        <v>258</v>
      </c>
      <c r="D60" s="112" t="s">
        <v>258</v>
      </c>
      <c r="E60" s="113">
        <f>E61+E69+E70+E71+E72</f>
        <v>22645882.09</v>
      </c>
      <c r="F60" s="130">
        <f t="shared" ref="F60" si="41">F61+F69+F70+F71+F72</f>
        <v>22620410.34</v>
      </c>
      <c r="G60" s="115">
        <f t="shared" si="1"/>
        <v>0.99887521493317111</v>
      </c>
      <c r="H60" s="113">
        <f>H61+H69+H70+H71+H72</f>
        <v>6716455.9799999995</v>
      </c>
      <c r="I60" s="114">
        <f t="shared" ref="I60" si="42">I61+I69+I70+I71+I72</f>
        <v>6716455.9799999995</v>
      </c>
      <c r="J60" s="115">
        <f t="shared" si="3"/>
        <v>1</v>
      </c>
      <c r="K60" s="118"/>
      <c r="L60" s="113">
        <f t="shared" ref="L60:W60" si="43">L61+L69+L70+L71+L72</f>
        <v>0</v>
      </c>
      <c r="M60" s="114">
        <f t="shared" si="43"/>
        <v>0</v>
      </c>
      <c r="N60" s="115" t="e">
        <f t="shared" si="4"/>
        <v>#DIV/0!</v>
      </c>
      <c r="O60" s="114">
        <f t="shared" si="43"/>
        <v>0</v>
      </c>
      <c r="P60" s="114">
        <f t="shared" si="43"/>
        <v>0</v>
      </c>
      <c r="Q60" s="115" t="e">
        <f t="shared" si="5"/>
        <v>#DIV/0!</v>
      </c>
      <c r="R60" s="118"/>
      <c r="S60" s="113">
        <f t="shared" si="43"/>
        <v>15929426.110000001</v>
      </c>
      <c r="T60" s="113">
        <f t="shared" si="43"/>
        <v>15903954.360000001</v>
      </c>
      <c r="U60" s="115">
        <f t="shared" si="6"/>
        <v>0.99840096248137844</v>
      </c>
      <c r="V60" s="113">
        <f t="shared" si="43"/>
        <v>0</v>
      </c>
      <c r="W60" s="113">
        <f t="shared" si="43"/>
        <v>0</v>
      </c>
      <c r="X60" s="115" t="e">
        <f t="shared" si="7"/>
        <v>#DIV/0!</v>
      </c>
    </row>
    <row r="61" spans="1:24" s="119" customFormat="1" x14ac:dyDescent="0.2">
      <c r="A61" s="111" t="s">
        <v>364</v>
      </c>
      <c r="B61" s="112" t="s">
        <v>365</v>
      </c>
      <c r="C61" s="112" t="s">
        <v>106</v>
      </c>
      <c r="D61" s="112" t="s">
        <v>258</v>
      </c>
      <c r="E61" s="113">
        <f>E62+E63+E64+E66+E67+E68</f>
        <v>17391318.039999999</v>
      </c>
      <c r="F61" s="130">
        <f t="shared" ref="F61" si="44">F62+F63+F64+F66+F67+F68</f>
        <v>17391318.039999999</v>
      </c>
      <c r="G61" s="115">
        <f t="shared" si="1"/>
        <v>1</v>
      </c>
      <c r="H61" s="126">
        <f t="shared" ref="H61:W61" si="45">H62+H63+H64+H66+H67+H68</f>
        <v>5158568.34</v>
      </c>
      <c r="I61" s="126">
        <f t="shared" si="45"/>
        <v>5158568.34</v>
      </c>
      <c r="J61" s="115">
        <f t="shared" si="3"/>
        <v>1</v>
      </c>
      <c r="K61" s="127"/>
      <c r="L61" s="134">
        <f t="shared" si="45"/>
        <v>0</v>
      </c>
      <c r="M61" s="126">
        <f t="shared" si="45"/>
        <v>0</v>
      </c>
      <c r="N61" s="115" t="e">
        <f t="shared" si="4"/>
        <v>#DIV/0!</v>
      </c>
      <c r="O61" s="126">
        <f t="shared" si="45"/>
        <v>0</v>
      </c>
      <c r="P61" s="126">
        <f t="shared" si="45"/>
        <v>0</v>
      </c>
      <c r="Q61" s="115" t="e">
        <f t="shared" si="5"/>
        <v>#DIV/0!</v>
      </c>
      <c r="R61" s="127"/>
      <c r="S61" s="126">
        <f t="shared" si="45"/>
        <v>12232749.700000001</v>
      </c>
      <c r="T61" s="134">
        <f t="shared" si="45"/>
        <v>12232749.700000001</v>
      </c>
      <c r="U61" s="115">
        <f t="shared" si="6"/>
        <v>1</v>
      </c>
      <c r="V61" s="134">
        <f t="shared" si="45"/>
        <v>0</v>
      </c>
      <c r="W61" s="134">
        <f t="shared" si="45"/>
        <v>0</v>
      </c>
      <c r="X61" s="115" t="e">
        <f t="shared" si="7"/>
        <v>#DIV/0!</v>
      </c>
    </row>
    <row r="62" spans="1:24" s="137" customFormat="1" x14ac:dyDescent="0.25">
      <c r="A62" s="135" t="s">
        <v>366</v>
      </c>
      <c r="B62" s="136" t="s">
        <v>367</v>
      </c>
      <c r="C62" s="136" t="s">
        <v>106</v>
      </c>
      <c r="D62" s="136" t="s">
        <v>258</v>
      </c>
      <c r="E62" s="113">
        <f t="shared" ref="E62:F71" si="46">H62+L62+O62+S62</f>
        <v>0</v>
      </c>
      <c r="F62" s="114">
        <f t="shared" si="46"/>
        <v>0</v>
      </c>
      <c r="G62" s="115" t="e">
        <f t="shared" si="1"/>
        <v>#DIV/0!</v>
      </c>
      <c r="H62" s="128"/>
      <c r="I62" s="126"/>
      <c r="J62" s="115" t="e">
        <f t="shared" si="3"/>
        <v>#DIV/0!</v>
      </c>
      <c r="K62" s="127"/>
      <c r="L62" s="126"/>
      <c r="M62" s="126"/>
      <c r="N62" s="115" t="e">
        <f t="shared" si="4"/>
        <v>#DIV/0!</v>
      </c>
      <c r="O62" s="126"/>
      <c r="P62" s="126"/>
      <c r="Q62" s="115" t="e">
        <f t="shared" si="5"/>
        <v>#DIV/0!</v>
      </c>
      <c r="R62" s="127"/>
      <c r="S62" s="128"/>
      <c r="T62" s="128"/>
      <c r="U62" s="115" t="e">
        <f t="shared" si="6"/>
        <v>#DIV/0!</v>
      </c>
      <c r="V62" s="128"/>
      <c r="W62" s="128"/>
      <c r="X62" s="115" t="e">
        <f t="shared" si="7"/>
        <v>#DIV/0!</v>
      </c>
    </row>
    <row r="63" spans="1:24" s="137" customFormat="1" x14ac:dyDescent="0.25">
      <c r="A63" s="135" t="s">
        <v>368</v>
      </c>
      <c r="B63" s="136" t="s">
        <v>369</v>
      </c>
      <c r="C63" s="136" t="s">
        <v>106</v>
      </c>
      <c r="D63" s="136" t="s">
        <v>258</v>
      </c>
      <c r="E63" s="113">
        <f t="shared" si="46"/>
        <v>11153865.24</v>
      </c>
      <c r="F63" s="114">
        <f t="shared" si="46"/>
        <v>11153865.24</v>
      </c>
      <c r="G63" s="115">
        <f t="shared" si="1"/>
        <v>1</v>
      </c>
      <c r="H63" s="128">
        <v>3282568.34</v>
      </c>
      <c r="I63" s="126">
        <v>3282568.34</v>
      </c>
      <c r="J63" s="115">
        <f t="shared" si="3"/>
        <v>1</v>
      </c>
      <c r="K63" s="127"/>
      <c r="L63" s="126"/>
      <c r="M63" s="126"/>
      <c r="N63" s="115" t="e">
        <f t="shared" si="4"/>
        <v>#DIV/0!</v>
      </c>
      <c r="O63" s="126"/>
      <c r="P63" s="126"/>
      <c r="Q63" s="115" t="e">
        <f t="shared" si="5"/>
        <v>#DIV/0!</v>
      </c>
      <c r="R63" s="127"/>
      <c r="S63" s="128">
        <v>7871296.9000000004</v>
      </c>
      <c r="T63" s="128">
        <v>7871296.9000000004</v>
      </c>
      <c r="U63" s="115">
        <f t="shared" si="6"/>
        <v>1</v>
      </c>
      <c r="V63" s="128"/>
      <c r="W63" s="128"/>
      <c r="X63" s="115" t="e">
        <f t="shared" si="7"/>
        <v>#DIV/0!</v>
      </c>
    </row>
    <row r="64" spans="1:24" s="137" customFormat="1" x14ac:dyDescent="0.25">
      <c r="A64" s="135" t="s">
        <v>370</v>
      </c>
      <c r="B64" s="136" t="s">
        <v>371</v>
      </c>
      <c r="C64" s="136" t="s">
        <v>106</v>
      </c>
      <c r="D64" s="136" t="s">
        <v>258</v>
      </c>
      <c r="E64" s="113">
        <f t="shared" si="46"/>
        <v>97200</v>
      </c>
      <c r="F64" s="114">
        <f t="shared" si="46"/>
        <v>97200</v>
      </c>
      <c r="G64" s="115">
        <f t="shared" si="1"/>
        <v>1</v>
      </c>
      <c r="H64" s="128"/>
      <c r="I64" s="126"/>
      <c r="J64" s="115" t="e">
        <f t="shared" si="3"/>
        <v>#DIV/0!</v>
      </c>
      <c r="K64" s="127"/>
      <c r="L64" s="126"/>
      <c r="M64" s="126"/>
      <c r="N64" s="115" t="e">
        <f t="shared" si="4"/>
        <v>#DIV/0!</v>
      </c>
      <c r="O64" s="126"/>
      <c r="P64" s="126"/>
      <c r="Q64" s="115" t="e">
        <f t="shared" si="5"/>
        <v>#DIV/0!</v>
      </c>
      <c r="R64" s="127"/>
      <c r="S64" s="128">
        <v>97200</v>
      </c>
      <c r="T64" s="128">
        <v>97200</v>
      </c>
      <c r="U64" s="115">
        <f t="shared" si="6"/>
        <v>1</v>
      </c>
      <c r="V64" s="128"/>
      <c r="W64" s="128"/>
      <c r="X64" s="115" t="e">
        <f t="shared" si="7"/>
        <v>#DIV/0!</v>
      </c>
    </row>
    <row r="65" spans="1:24" s="137" customFormat="1" x14ac:dyDescent="0.25">
      <c r="A65" s="135" t="s">
        <v>372</v>
      </c>
      <c r="B65" s="136" t="s">
        <v>373</v>
      </c>
      <c r="C65" s="136" t="s">
        <v>106</v>
      </c>
      <c r="D65" s="136" t="s">
        <v>258</v>
      </c>
      <c r="E65" s="113">
        <f t="shared" si="46"/>
        <v>0</v>
      </c>
      <c r="F65" s="114">
        <f t="shared" si="46"/>
        <v>0</v>
      </c>
      <c r="G65" s="115" t="e">
        <f t="shared" si="1"/>
        <v>#DIV/0!</v>
      </c>
      <c r="H65" s="128"/>
      <c r="I65" s="126"/>
      <c r="J65" s="115" t="e">
        <f t="shared" si="3"/>
        <v>#DIV/0!</v>
      </c>
      <c r="K65" s="127"/>
      <c r="L65" s="126"/>
      <c r="M65" s="126"/>
      <c r="N65" s="115" t="e">
        <f t="shared" si="4"/>
        <v>#DIV/0!</v>
      </c>
      <c r="O65" s="126"/>
      <c r="P65" s="126"/>
      <c r="Q65" s="115" t="e">
        <f t="shared" si="5"/>
        <v>#DIV/0!</v>
      </c>
      <c r="R65" s="127"/>
      <c r="S65" s="128"/>
      <c r="T65" s="128"/>
      <c r="U65" s="115" t="e">
        <f t="shared" si="6"/>
        <v>#DIV/0!</v>
      </c>
      <c r="V65" s="128"/>
      <c r="W65" s="128"/>
      <c r="X65" s="115" t="e">
        <f t="shared" si="7"/>
        <v>#DIV/0!</v>
      </c>
    </row>
    <row r="66" spans="1:24" s="137" customFormat="1" x14ac:dyDescent="0.25">
      <c r="A66" s="135" t="s">
        <v>374</v>
      </c>
      <c r="B66" s="136" t="s">
        <v>375</v>
      </c>
      <c r="C66" s="136" t="s">
        <v>106</v>
      </c>
      <c r="D66" s="136" t="s">
        <v>258</v>
      </c>
      <c r="E66" s="113">
        <f t="shared" si="46"/>
        <v>0</v>
      </c>
      <c r="F66" s="114">
        <f t="shared" si="46"/>
        <v>0</v>
      </c>
      <c r="G66" s="115" t="e">
        <f t="shared" si="1"/>
        <v>#DIV/0!</v>
      </c>
      <c r="H66" s="128"/>
      <c r="I66" s="126"/>
      <c r="J66" s="115" t="e">
        <f t="shared" si="3"/>
        <v>#DIV/0!</v>
      </c>
      <c r="K66" s="127"/>
      <c r="L66" s="126"/>
      <c r="M66" s="126"/>
      <c r="N66" s="115" t="e">
        <f t="shared" si="4"/>
        <v>#DIV/0!</v>
      </c>
      <c r="O66" s="126"/>
      <c r="P66" s="126"/>
      <c r="Q66" s="115" t="e">
        <f t="shared" si="5"/>
        <v>#DIV/0!</v>
      </c>
      <c r="R66" s="127"/>
      <c r="S66" s="128"/>
      <c r="T66" s="128"/>
      <c r="U66" s="115" t="e">
        <f t="shared" si="6"/>
        <v>#DIV/0!</v>
      </c>
      <c r="V66" s="128"/>
      <c r="W66" s="128"/>
      <c r="X66" s="115" t="e">
        <f t="shared" si="7"/>
        <v>#DIV/0!</v>
      </c>
    </row>
    <row r="67" spans="1:24" s="137" customFormat="1" x14ac:dyDescent="0.25">
      <c r="A67" s="135" t="s">
        <v>376</v>
      </c>
      <c r="B67" s="136" t="s">
        <v>377</v>
      </c>
      <c r="C67" s="136" t="s">
        <v>106</v>
      </c>
      <c r="D67" s="136" t="s">
        <v>258</v>
      </c>
      <c r="E67" s="113">
        <f t="shared" si="46"/>
        <v>2567144.7999999998</v>
      </c>
      <c r="F67" s="114">
        <f t="shared" si="46"/>
        <v>2567144.7999999998</v>
      </c>
      <c r="G67" s="115">
        <f t="shared" si="1"/>
        <v>1</v>
      </c>
      <c r="H67" s="128">
        <v>1876000</v>
      </c>
      <c r="I67" s="126">
        <v>1876000</v>
      </c>
      <c r="J67" s="115">
        <f t="shared" si="3"/>
        <v>1</v>
      </c>
      <c r="K67" s="127"/>
      <c r="L67" s="126"/>
      <c r="M67" s="126"/>
      <c r="N67" s="115" t="e">
        <f t="shared" si="4"/>
        <v>#DIV/0!</v>
      </c>
      <c r="O67" s="126"/>
      <c r="P67" s="126"/>
      <c r="Q67" s="115" t="e">
        <f t="shared" si="5"/>
        <v>#DIV/0!</v>
      </c>
      <c r="R67" s="127"/>
      <c r="S67" s="128">
        <v>691144.8</v>
      </c>
      <c r="T67" s="128">
        <v>691144.8</v>
      </c>
      <c r="U67" s="115">
        <f t="shared" si="6"/>
        <v>1</v>
      </c>
      <c r="V67" s="128"/>
      <c r="W67" s="128"/>
      <c r="X67" s="115" t="e">
        <f t="shared" si="7"/>
        <v>#DIV/0!</v>
      </c>
    </row>
    <row r="68" spans="1:24" s="137" customFormat="1" x14ac:dyDescent="0.25">
      <c r="A68" s="135" t="s">
        <v>378</v>
      </c>
      <c r="B68" s="136" t="s">
        <v>379</v>
      </c>
      <c r="C68" s="136" t="s">
        <v>106</v>
      </c>
      <c r="D68" s="136" t="s">
        <v>258</v>
      </c>
      <c r="E68" s="113">
        <f t="shared" si="46"/>
        <v>3573108</v>
      </c>
      <c r="F68" s="114">
        <f t="shared" si="46"/>
        <v>3573108</v>
      </c>
      <c r="G68" s="115">
        <f t="shared" si="1"/>
        <v>1</v>
      </c>
      <c r="H68" s="128"/>
      <c r="I68" s="126"/>
      <c r="J68" s="115" t="e">
        <f t="shared" si="3"/>
        <v>#DIV/0!</v>
      </c>
      <c r="K68" s="127"/>
      <c r="L68" s="126"/>
      <c r="M68" s="126"/>
      <c r="N68" s="115" t="e">
        <f t="shared" si="4"/>
        <v>#DIV/0!</v>
      </c>
      <c r="O68" s="126"/>
      <c r="P68" s="126"/>
      <c r="Q68" s="115" t="e">
        <f t="shared" si="5"/>
        <v>#DIV/0!</v>
      </c>
      <c r="R68" s="127"/>
      <c r="S68" s="128">
        <v>3573108</v>
      </c>
      <c r="T68" s="128">
        <v>3573108</v>
      </c>
      <c r="U68" s="115">
        <f t="shared" si="6"/>
        <v>1</v>
      </c>
      <c r="V68" s="128"/>
      <c r="W68" s="128"/>
      <c r="X68" s="115" t="e">
        <f t="shared" si="7"/>
        <v>#DIV/0!</v>
      </c>
    </row>
    <row r="69" spans="1:24" s="119" customFormat="1" ht="28.5" x14ac:dyDescent="0.2">
      <c r="A69" s="111" t="s">
        <v>380</v>
      </c>
      <c r="B69" s="112" t="s">
        <v>381</v>
      </c>
      <c r="C69" s="112" t="s">
        <v>107</v>
      </c>
      <c r="D69" s="112" t="s">
        <v>258</v>
      </c>
      <c r="E69" s="113">
        <f t="shared" si="46"/>
        <v>2386</v>
      </c>
      <c r="F69" s="114">
        <f t="shared" si="46"/>
        <v>2386</v>
      </c>
      <c r="G69" s="115">
        <f t="shared" si="1"/>
        <v>1</v>
      </c>
      <c r="H69" s="116"/>
      <c r="I69" s="114"/>
      <c r="J69" s="115" t="e">
        <f t="shared" si="3"/>
        <v>#DIV/0!</v>
      </c>
      <c r="K69" s="118"/>
      <c r="L69" s="114"/>
      <c r="M69" s="114"/>
      <c r="N69" s="115" t="e">
        <f t="shared" si="4"/>
        <v>#DIV/0!</v>
      </c>
      <c r="O69" s="114"/>
      <c r="P69" s="114"/>
      <c r="Q69" s="115" t="e">
        <f t="shared" si="5"/>
        <v>#DIV/0!</v>
      </c>
      <c r="R69" s="118"/>
      <c r="S69" s="116">
        <v>2386</v>
      </c>
      <c r="T69" s="116">
        <v>2386</v>
      </c>
      <c r="U69" s="115">
        <f t="shared" si="6"/>
        <v>1</v>
      </c>
      <c r="V69" s="116"/>
      <c r="W69" s="116"/>
      <c r="X69" s="115" t="e">
        <f t="shared" si="7"/>
        <v>#DIV/0!</v>
      </c>
    </row>
    <row r="70" spans="1:24" s="119" customFormat="1" ht="42.75" x14ac:dyDescent="0.2">
      <c r="A70" s="111" t="s">
        <v>382</v>
      </c>
      <c r="B70" s="112" t="s">
        <v>383</v>
      </c>
      <c r="C70" s="112" t="s">
        <v>108</v>
      </c>
      <c r="D70" s="112" t="s">
        <v>258</v>
      </c>
      <c r="E70" s="113">
        <f t="shared" si="46"/>
        <v>0</v>
      </c>
      <c r="F70" s="114">
        <f t="shared" si="46"/>
        <v>0</v>
      </c>
      <c r="G70" s="115" t="e">
        <f t="shared" si="1"/>
        <v>#DIV/0!</v>
      </c>
      <c r="H70" s="116"/>
      <c r="I70" s="114"/>
      <c r="J70" s="115" t="e">
        <f t="shared" si="3"/>
        <v>#DIV/0!</v>
      </c>
      <c r="K70" s="118"/>
      <c r="L70" s="114"/>
      <c r="M70" s="114"/>
      <c r="N70" s="115" t="e">
        <f t="shared" si="4"/>
        <v>#DIV/0!</v>
      </c>
      <c r="O70" s="114"/>
      <c r="P70" s="114"/>
      <c r="Q70" s="115" t="e">
        <f t="shared" si="5"/>
        <v>#DIV/0!</v>
      </c>
      <c r="R70" s="118"/>
      <c r="S70" s="116"/>
      <c r="T70" s="116"/>
      <c r="U70" s="115" t="e">
        <f t="shared" si="6"/>
        <v>#DIV/0!</v>
      </c>
      <c r="V70" s="116"/>
      <c r="W70" s="116"/>
      <c r="X70" s="115" t="e">
        <f t="shared" si="7"/>
        <v>#DIV/0!</v>
      </c>
    </row>
    <row r="71" spans="1:24" s="119" customFormat="1" ht="48" customHeight="1" x14ac:dyDescent="0.2">
      <c r="A71" s="111" t="s">
        <v>384</v>
      </c>
      <c r="B71" s="112" t="s">
        <v>385</v>
      </c>
      <c r="C71" s="112" t="s">
        <v>109</v>
      </c>
      <c r="D71" s="112" t="s">
        <v>258</v>
      </c>
      <c r="E71" s="113">
        <f t="shared" si="46"/>
        <v>5252178.05</v>
      </c>
      <c r="F71" s="114">
        <f t="shared" si="46"/>
        <v>5226706.3</v>
      </c>
      <c r="G71" s="115">
        <f t="shared" si="1"/>
        <v>0.99515025009481539</v>
      </c>
      <c r="H71" s="116">
        <v>1557887.64</v>
      </c>
      <c r="I71" s="114">
        <v>1557887.64</v>
      </c>
      <c r="J71" s="115">
        <f t="shared" si="3"/>
        <v>1</v>
      </c>
      <c r="K71" s="118"/>
      <c r="L71" s="114"/>
      <c r="M71" s="114"/>
      <c r="N71" s="115" t="e">
        <f t="shared" si="4"/>
        <v>#DIV/0!</v>
      </c>
      <c r="O71" s="114"/>
      <c r="P71" s="114"/>
      <c r="Q71" s="115" t="e">
        <f t="shared" si="5"/>
        <v>#DIV/0!</v>
      </c>
      <c r="R71" s="118"/>
      <c r="S71" s="116">
        <v>3694290.41</v>
      </c>
      <c r="T71" s="116">
        <v>3668818.66</v>
      </c>
      <c r="U71" s="115">
        <f t="shared" si="6"/>
        <v>0.99310510350484327</v>
      </c>
      <c r="V71" s="116"/>
      <c r="W71" s="116"/>
      <c r="X71" s="115" t="e">
        <f t="shared" si="7"/>
        <v>#DIV/0!</v>
      </c>
    </row>
    <row r="72" spans="1:24" s="119" customFormat="1" ht="42.75" x14ac:dyDescent="0.2">
      <c r="A72" s="111" t="s">
        <v>386</v>
      </c>
      <c r="B72" s="112" t="s">
        <v>387</v>
      </c>
      <c r="C72" s="112" t="s">
        <v>99</v>
      </c>
      <c r="D72" s="112" t="s">
        <v>258</v>
      </c>
      <c r="E72" s="113">
        <f t="shared" ref="E72:F72" si="47">SUM(E73:E76)</f>
        <v>0</v>
      </c>
      <c r="F72" s="130">
        <f t="shared" si="47"/>
        <v>0</v>
      </c>
      <c r="G72" s="115" t="e">
        <f t="shared" si="1"/>
        <v>#DIV/0!</v>
      </c>
      <c r="H72" s="113">
        <f t="shared" ref="H72:W72" si="48">SUM(H73:H76)</f>
        <v>0</v>
      </c>
      <c r="I72" s="114">
        <f t="shared" si="48"/>
        <v>0</v>
      </c>
      <c r="J72" s="115" t="e">
        <f t="shared" si="3"/>
        <v>#DIV/0!</v>
      </c>
      <c r="K72" s="118"/>
      <c r="L72" s="113">
        <f t="shared" si="48"/>
        <v>0</v>
      </c>
      <c r="M72" s="114">
        <f t="shared" si="48"/>
        <v>0</v>
      </c>
      <c r="N72" s="115" t="e">
        <f t="shared" si="4"/>
        <v>#DIV/0!</v>
      </c>
      <c r="O72" s="114">
        <f t="shared" si="48"/>
        <v>0</v>
      </c>
      <c r="P72" s="114">
        <f t="shared" si="48"/>
        <v>0</v>
      </c>
      <c r="Q72" s="115" t="e">
        <f t="shared" si="5"/>
        <v>#DIV/0!</v>
      </c>
      <c r="R72" s="118"/>
      <c r="S72" s="113">
        <f t="shared" si="48"/>
        <v>0</v>
      </c>
      <c r="T72" s="113">
        <f t="shared" si="48"/>
        <v>0</v>
      </c>
      <c r="U72" s="115" t="e">
        <f t="shared" si="6"/>
        <v>#DIV/0!</v>
      </c>
      <c r="V72" s="113">
        <f t="shared" si="48"/>
        <v>0</v>
      </c>
      <c r="W72" s="113">
        <f t="shared" si="48"/>
        <v>0</v>
      </c>
      <c r="X72" s="115" t="e">
        <f t="shared" si="7"/>
        <v>#DIV/0!</v>
      </c>
    </row>
    <row r="73" spans="1:24" s="137" customFormat="1" ht="33.75" customHeight="1" x14ac:dyDescent="0.25">
      <c r="A73" s="135" t="s">
        <v>388</v>
      </c>
      <c r="B73" s="136" t="s">
        <v>389</v>
      </c>
      <c r="C73" s="136" t="s">
        <v>110</v>
      </c>
      <c r="D73" s="136" t="s">
        <v>258</v>
      </c>
      <c r="E73" s="113">
        <f t="shared" ref="E73:F78" si="49">H73+L73+O73+S73</f>
        <v>0</v>
      </c>
      <c r="F73" s="114">
        <f t="shared" si="49"/>
        <v>0</v>
      </c>
      <c r="G73" s="115" t="e">
        <f t="shared" ref="G73:G136" si="50">F73/E73</f>
        <v>#DIV/0!</v>
      </c>
      <c r="H73" s="134"/>
      <c r="I73" s="126"/>
      <c r="J73" s="115" t="e">
        <f t="shared" ref="J73:J136" si="51">I73/H73</f>
        <v>#DIV/0!</v>
      </c>
      <c r="K73" s="127"/>
      <c r="L73" s="134"/>
      <c r="M73" s="126"/>
      <c r="N73" s="115" t="e">
        <f t="shared" ref="N73:N136" si="52">M73/L73</f>
        <v>#DIV/0!</v>
      </c>
      <c r="O73" s="126"/>
      <c r="P73" s="126"/>
      <c r="Q73" s="115" t="e">
        <f t="shared" ref="Q73:Q136" si="53">P73/O73</f>
        <v>#DIV/0!</v>
      </c>
      <c r="R73" s="127"/>
      <c r="S73" s="134"/>
      <c r="T73" s="134"/>
      <c r="U73" s="115" t="e">
        <f t="shared" ref="U73:U136" si="54">T73/S73</f>
        <v>#DIV/0!</v>
      </c>
      <c r="V73" s="134"/>
      <c r="W73" s="134"/>
      <c r="X73" s="115" t="e">
        <f t="shared" ref="X73:X136" si="55">W73/V73</f>
        <v>#DIV/0!</v>
      </c>
    </row>
    <row r="74" spans="1:24" s="137" customFormat="1" ht="45" x14ac:dyDescent="0.25">
      <c r="A74" s="135" t="s">
        <v>390</v>
      </c>
      <c r="B74" s="136" t="s">
        <v>391</v>
      </c>
      <c r="C74" s="136" t="s">
        <v>392</v>
      </c>
      <c r="D74" s="136" t="s">
        <v>258</v>
      </c>
      <c r="E74" s="113">
        <f t="shared" si="49"/>
        <v>0</v>
      </c>
      <c r="F74" s="114">
        <f t="shared" si="49"/>
        <v>0</v>
      </c>
      <c r="G74" s="115" t="e">
        <f t="shared" si="50"/>
        <v>#DIV/0!</v>
      </c>
      <c r="H74" s="134"/>
      <c r="I74" s="126"/>
      <c r="J74" s="115" t="e">
        <f t="shared" si="51"/>
        <v>#DIV/0!</v>
      </c>
      <c r="K74" s="127"/>
      <c r="L74" s="134"/>
      <c r="M74" s="126"/>
      <c r="N74" s="115" t="e">
        <f t="shared" si="52"/>
        <v>#DIV/0!</v>
      </c>
      <c r="O74" s="126"/>
      <c r="P74" s="126"/>
      <c r="Q74" s="115" t="e">
        <f t="shared" si="53"/>
        <v>#DIV/0!</v>
      </c>
      <c r="R74" s="127"/>
      <c r="S74" s="134"/>
      <c r="T74" s="134"/>
      <c r="U74" s="115" t="e">
        <f t="shared" si="54"/>
        <v>#DIV/0!</v>
      </c>
      <c r="V74" s="134"/>
      <c r="W74" s="134"/>
      <c r="X74" s="115" t="e">
        <f t="shared" si="55"/>
        <v>#DIV/0!</v>
      </c>
    </row>
    <row r="75" spans="1:24" s="137" customFormat="1" ht="30" x14ac:dyDescent="0.25">
      <c r="A75" s="135" t="s">
        <v>393</v>
      </c>
      <c r="B75" s="136" t="s">
        <v>394</v>
      </c>
      <c r="C75" s="136" t="s">
        <v>395</v>
      </c>
      <c r="D75" s="136" t="s">
        <v>258</v>
      </c>
      <c r="E75" s="113">
        <f t="shared" si="49"/>
        <v>0</v>
      </c>
      <c r="F75" s="114">
        <f t="shared" si="49"/>
        <v>0</v>
      </c>
      <c r="G75" s="115" t="e">
        <f t="shared" si="50"/>
        <v>#DIV/0!</v>
      </c>
      <c r="H75" s="134"/>
      <c r="I75" s="126"/>
      <c r="J75" s="115" t="e">
        <f t="shared" si="51"/>
        <v>#DIV/0!</v>
      </c>
      <c r="K75" s="127"/>
      <c r="L75" s="134"/>
      <c r="M75" s="126"/>
      <c r="N75" s="115" t="e">
        <f t="shared" si="52"/>
        <v>#DIV/0!</v>
      </c>
      <c r="O75" s="126"/>
      <c r="P75" s="126"/>
      <c r="Q75" s="115" t="e">
        <f t="shared" si="53"/>
        <v>#DIV/0!</v>
      </c>
      <c r="R75" s="127"/>
      <c r="S75" s="134"/>
      <c r="T75" s="134"/>
      <c r="U75" s="115" t="e">
        <f t="shared" si="54"/>
        <v>#DIV/0!</v>
      </c>
      <c r="V75" s="134"/>
      <c r="W75" s="134"/>
      <c r="X75" s="115" t="e">
        <f t="shared" si="55"/>
        <v>#DIV/0!</v>
      </c>
    </row>
    <row r="76" spans="1:24" s="137" customFormat="1" ht="45" x14ac:dyDescent="0.25">
      <c r="A76" s="135" t="s">
        <v>396</v>
      </c>
      <c r="B76" s="136" t="s">
        <v>397</v>
      </c>
      <c r="C76" s="136" t="s">
        <v>398</v>
      </c>
      <c r="D76" s="136" t="s">
        <v>258</v>
      </c>
      <c r="E76" s="113">
        <f t="shared" si="49"/>
        <v>0</v>
      </c>
      <c r="F76" s="114">
        <f t="shared" si="49"/>
        <v>0</v>
      </c>
      <c r="G76" s="115" t="e">
        <f t="shared" si="50"/>
        <v>#DIV/0!</v>
      </c>
      <c r="H76" s="134">
        <f t="shared" ref="H76:W76" si="56">SUM(H77:H78)</f>
        <v>0</v>
      </c>
      <c r="I76" s="126">
        <f t="shared" si="56"/>
        <v>0</v>
      </c>
      <c r="J76" s="115" t="e">
        <f t="shared" si="51"/>
        <v>#DIV/0!</v>
      </c>
      <c r="K76" s="127"/>
      <c r="L76" s="134">
        <f t="shared" si="56"/>
        <v>0</v>
      </c>
      <c r="M76" s="126">
        <f t="shared" si="56"/>
        <v>0</v>
      </c>
      <c r="N76" s="115" t="e">
        <f t="shared" si="52"/>
        <v>#DIV/0!</v>
      </c>
      <c r="O76" s="126">
        <f t="shared" si="56"/>
        <v>0</v>
      </c>
      <c r="P76" s="126">
        <f t="shared" si="56"/>
        <v>0</v>
      </c>
      <c r="Q76" s="115" t="e">
        <f t="shared" si="53"/>
        <v>#DIV/0!</v>
      </c>
      <c r="R76" s="127"/>
      <c r="S76" s="134">
        <f t="shared" si="56"/>
        <v>0</v>
      </c>
      <c r="T76" s="134">
        <f t="shared" si="56"/>
        <v>0</v>
      </c>
      <c r="U76" s="115" t="e">
        <f t="shared" si="54"/>
        <v>#DIV/0!</v>
      </c>
      <c r="V76" s="134">
        <f t="shared" si="56"/>
        <v>0</v>
      </c>
      <c r="W76" s="134">
        <f t="shared" si="56"/>
        <v>0</v>
      </c>
      <c r="X76" s="115" t="e">
        <f t="shared" si="55"/>
        <v>#DIV/0!</v>
      </c>
    </row>
    <row r="77" spans="1:24" s="137" customFormat="1" x14ac:dyDescent="0.25">
      <c r="A77" s="135" t="s">
        <v>399</v>
      </c>
      <c r="B77" s="136" t="s">
        <v>400</v>
      </c>
      <c r="C77" s="136" t="s">
        <v>398</v>
      </c>
      <c r="D77" s="136" t="s">
        <v>258</v>
      </c>
      <c r="E77" s="113">
        <f t="shared" si="49"/>
        <v>0</v>
      </c>
      <c r="F77" s="114">
        <f t="shared" si="49"/>
        <v>0</v>
      </c>
      <c r="G77" s="115" t="e">
        <f t="shared" si="50"/>
        <v>#DIV/0!</v>
      </c>
      <c r="H77" s="134"/>
      <c r="I77" s="126"/>
      <c r="J77" s="115" t="e">
        <f t="shared" si="51"/>
        <v>#DIV/0!</v>
      </c>
      <c r="K77" s="127"/>
      <c r="L77" s="134"/>
      <c r="M77" s="126"/>
      <c r="N77" s="115" t="e">
        <f t="shared" si="52"/>
        <v>#DIV/0!</v>
      </c>
      <c r="O77" s="126"/>
      <c r="P77" s="126"/>
      <c r="Q77" s="115" t="e">
        <f t="shared" si="53"/>
        <v>#DIV/0!</v>
      </c>
      <c r="R77" s="127"/>
      <c r="S77" s="134"/>
      <c r="T77" s="134"/>
      <c r="U77" s="115" t="e">
        <f t="shared" si="54"/>
        <v>#DIV/0!</v>
      </c>
      <c r="V77" s="134"/>
      <c r="W77" s="134"/>
      <c r="X77" s="115" t="e">
        <f t="shared" si="55"/>
        <v>#DIV/0!</v>
      </c>
    </row>
    <row r="78" spans="1:24" s="137" customFormat="1" ht="30" x14ac:dyDescent="0.25">
      <c r="A78" s="135" t="s">
        <v>401</v>
      </c>
      <c r="B78" s="136" t="s">
        <v>402</v>
      </c>
      <c r="C78" s="136" t="s">
        <v>398</v>
      </c>
      <c r="D78" s="136" t="s">
        <v>258</v>
      </c>
      <c r="E78" s="113">
        <f t="shared" si="49"/>
        <v>0</v>
      </c>
      <c r="F78" s="114">
        <f t="shared" si="49"/>
        <v>0</v>
      </c>
      <c r="G78" s="115" t="e">
        <f t="shared" si="50"/>
        <v>#DIV/0!</v>
      </c>
      <c r="H78" s="134"/>
      <c r="I78" s="126"/>
      <c r="J78" s="115" t="e">
        <f t="shared" si="51"/>
        <v>#DIV/0!</v>
      </c>
      <c r="K78" s="127"/>
      <c r="L78" s="134"/>
      <c r="M78" s="126"/>
      <c r="N78" s="115" t="e">
        <f t="shared" si="52"/>
        <v>#DIV/0!</v>
      </c>
      <c r="O78" s="126"/>
      <c r="P78" s="126"/>
      <c r="Q78" s="115" t="e">
        <f t="shared" si="53"/>
        <v>#DIV/0!</v>
      </c>
      <c r="R78" s="127"/>
      <c r="S78" s="134"/>
      <c r="T78" s="134"/>
      <c r="U78" s="115" t="e">
        <f t="shared" si="54"/>
        <v>#DIV/0!</v>
      </c>
      <c r="V78" s="134"/>
      <c r="W78" s="134"/>
      <c r="X78" s="115" t="e">
        <f t="shared" si="55"/>
        <v>#DIV/0!</v>
      </c>
    </row>
    <row r="79" spans="1:24" s="119" customFormat="1" ht="14.25" x14ac:dyDescent="0.2">
      <c r="A79" s="111" t="s">
        <v>403</v>
      </c>
      <c r="B79" s="112" t="s">
        <v>404</v>
      </c>
      <c r="C79" s="112" t="s">
        <v>111</v>
      </c>
      <c r="D79" s="112" t="s">
        <v>258</v>
      </c>
      <c r="E79" s="113">
        <f>E80+E83+E84+E85</f>
        <v>3411500</v>
      </c>
      <c r="F79" s="130">
        <f t="shared" ref="F79" si="57">F80+F83+F84+F85</f>
        <v>3411500</v>
      </c>
      <c r="G79" s="115">
        <f t="shared" si="50"/>
        <v>1</v>
      </c>
      <c r="H79" s="113">
        <f t="shared" ref="H79:W79" si="58">H80+H83+H84+H85</f>
        <v>0</v>
      </c>
      <c r="I79" s="114">
        <f t="shared" si="58"/>
        <v>0</v>
      </c>
      <c r="J79" s="115" t="e">
        <f t="shared" si="51"/>
        <v>#DIV/0!</v>
      </c>
      <c r="K79" s="118"/>
      <c r="L79" s="113">
        <f t="shared" si="58"/>
        <v>3411500</v>
      </c>
      <c r="M79" s="114">
        <f t="shared" si="58"/>
        <v>3411500</v>
      </c>
      <c r="N79" s="115">
        <f t="shared" si="52"/>
        <v>1</v>
      </c>
      <c r="O79" s="114">
        <f t="shared" si="58"/>
        <v>0</v>
      </c>
      <c r="P79" s="114">
        <f t="shared" si="58"/>
        <v>0</v>
      </c>
      <c r="Q79" s="115" t="e">
        <f t="shared" si="53"/>
        <v>#DIV/0!</v>
      </c>
      <c r="R79" s="118"/>
      <c r="S79" s="113">
        <f t="shared" si="58"/>
        <v>0</v>
      </c>
      <c r="T79" s="113">
        <f t="shared" si="58"/>
        <v>0</v>
      </c>
      <c r="U79" s="115" t="e">
        <f t="shared" si="54"/>
        <v>#DIV/0!</v>
      </c>
      <c r="V79" s="113">
        <f t="shared" si="58"/>
        <v>0</v>
      </c>
      <c r="W79" s="113">
        <f t="shared" si="58"/>
        <v>0</v>
      </c>
      <c r="X79" s="115" t="e">
        <f t="shared" si="55"/>
        <v>#DIV/0!</v>
      </c>
    </row>
    <row r="80" spans="1:24" s="137" customFormat="1" ht="30" x14ac:dyDescent="0.25">
      <c r="A80" s="135" t="s">
        <v>405</v>
      </c>
      <c r="B80" s="136" t="s">
        <v>406</v>
      </c>
      <c r="C80" s="136" t="s">
        <v>112</v>
      </c>
      <c r="D80" s="136" t="s">
        <v>258</v>
      </c>
      <c r="E80" s="113">
        <f t="shared" ref="E80:F85" si="59">H80+L80+O80+S80</f>
        <v>0</v>
      </c>
      <c r="F80" s="131">
        <f t="shared" ref="F80" si="60">SUM(F81:F82)</f>
        <v>0</v>
      </c>
      <c r="G80" s="115" t="e">
        <f t="shared" si="50"/>
        <v>#DIV/0!</v>
      </c>
      <c r="H80" s="134">
        <f t="shared" ref="H80:W80" si="61">SUM(H81:H82)</f>
        <v>0</v>
      </c>
      <c r="I80" s="126">
        <f t="shared" si="61"/>
        <v>0</v>
      </c>
      <c r="J80" s="115" t="e">
        <f t="shared" si="51"/>
        <v>#DIV/0!</v>
      </c>
      <c r="K80" s="127"/>
      <c r="L80" s="134">
        <f t="shared" si="61"/>
        <v>0</v>
      </c>
      <c r="M80" s="126">
        <f t="shared" si="61"/>
        <v>0</v>
      </c>
      <c r="N80" s="115" t="e">
        <f t="shared" si="52"/>
        <v>#DIV/0!</v>
      </c>
      <c r="O80" s="126">
        <f t="shared" si="61"/>
        <v>0</v>
      </c>
      <c r="P80" s="126">
        <f t="shared" si="61"/>
        <v>0</v>
      </c>
      <c r="Q80" s="115" t="e">
        <f t="shared" si="53"/>
        <v>#DIV/0!</v>
      </c>
      <c r="R80" s="127"/>
      <c r="S80" s="134">
        <f t="shared" si="61"/>
        <v>0</v>
      </c>
      <c r="T80" s="134">
        <f t="shared" si="61"/>
        <v>0</v>
      </c>
      <c r="U80" s="115" t="e">
        <f t="shared" si="54"/>
        <v>#DIV/0!</v>
      </c>
      <c r="V80" s="134">
        <f t="shared" si="61"/>
        <v>0</v>
      </c>
      <c r="W80" s="134">
        <f t="shared" si="61"/>
        <v>0</v>
      </c>
      <c r="X80" s="115" t="e">
        <f t="shared" si="55"/>
        <v>#DIV/0!</v>
      </c>
    </row>
    <row r="81" spans="1:24" s="137" customFormat="1" ht="45" x14ac:dyDescent="0.25">
      <c r="A81" s="135" t="s">
        <v>407</v>
      </c>
      <c r="B81" s="136" t="s">
        <v>408</v>
      </c>
      <c r="C81" s="136" t="s">
        <v>113</v>
      </c>
      <c r="D81" s="136" t="s">
        <v>258</v>
      </c>
      <c r="E81" s="113">
        <f t="shared" si="59"/>
        <v>0</v>
      </c>
      <c r="F81" s="114">
        <f t="shared" si="59"/>
        <v>0</v>
      </c>
      <c r="G81" s="115" t="e">
        <f t="shared" si="50"/>
        <v>#DIV/0!</v>
      </c>
      <c r="H81" s="134"/>
      <c r="I81" s="126"/>
      <c r="J81" s="115" t="e">
        <f t="shared" si="51"/>
        <v>#DIV/0!</v>
      </c>
      <c r="K81" s="127"/>
      <c r="L81" s="134"/>
      <c r="M81" s="126"/>
      <c r="N81" s="115" t="e">
        <f t="shared" si="52"/>
        <v>#DIV/0!</v>
      </c>
      <c r="O81" s="126"/>
      <c r="P81" s="126"/>
      <c r="Q81" s="115" t="e">
        <f t="shared" si="53"/>
        <v>#DIV/0!</v>
      </c>
      <c r="R81" s="127"/>
      <c r="S81" s="134"/>
      <c r="T81" s="134"/>
      <c r="U81" s="115" t="e">
        <f t="shared" si="54"/>
        <v>#DIV/0!</v>
      </c>
      <c r="V81" s="134"/>
      <c r="W81" s="134"/>
      <c r="X81" s="115" t="e">
        <f t="shared" si="55"/>
        <v>#DIV/0!</v>
      </c>
    </row>
    <row r="82" spans="1:24" s="137" customFormat="1" ht="30" x14ac:dyDescent="0.25">
      <c r="A82" s="135" t="s">
        <v>409</v>
      </c>
      <c r="B82" s="136" t="s">
        <v>410</v>
      </c>
      <c r="C82" s="136" t="s">
        <v>411</v>
      </c>
      <c r="D82" s="136" t="s">
        <v>258</v>
      </c>
      <c r="E82" s="113">
        <f t="shared" si="59"/>
        <v>0</v>
      </c>
      <c r="F82" s="114">
        <f t="shared" si="59"/>
        <v>0</v>
      </c>
      <c r="G82" s="115" t="e">
        <f t="shared" si="50"/>
        <v>#DIV/0!</v>
      </c>
      <c r="H82" s="134"/>
      <c r="I82" s="126"/>
      <c r="J82" s="115" t="e">
        <f t="shared" si="51"/>
        <v>#DIV/0!</v>
      </c>
      <c r="K82" s="127"/>
      <c r="L82" s="134"/>
      <c r="M82" s="126"/>
      <c r="N82" s="115" t="e">
        <f t="shared" si="52"/>
        <v>#DIV/0!</v>
      </c>
      <c r="O82" s="126"/>
      <c r="P82" s="126"/>
      <c r="Q82" s="115" t="e">
        <f t="shared" si="53"/>
        <v>#DIV/0!</v>
      </c>
      <c r="R82" s="127"/>
      <c r="S82" s="134"/>
      <c r="T82" s="134"/>
      <c r="U82" s="115" t="e">
        <f t="shared" si="54"/>
        <v>#DIV/0!</v>
      </c>
      <c r="V82" s="134"/>
      <c r="W82" s="134"/>
      <c r="X82" s="115" t="e">
        <f t="shared" si="55"/>
        <v>#DIV/0!</v>
      </c>
    </row>
    <row r="83" spans="1:24" s="137" customFormat="1" ht="45" x14ac:dyDescent="0.25">
      <c r="A83" s="135" t="s">
        <v>412</v>
      </c>
      <c r="B83" s="136" t="s">
        <v>413</v>
      </c>
      <c r="C83" s="136" t="s">
        <v>114</v>
      </c>
      <c r="D83" s="136" t="s">
        <v>258</v>
      </c>
      <c r="E83" s="113">
        <f t="shared" si="59"/>
        <v>3411500</v>
      </c>
      <c r="F83" s="114">
        <f t="shared" si="59"/>
        <v>3411500</v>
      </c>
      <c r="G83" s="115">
        <f t="shared" si="50"/>
        <v>1</v>
      </c>
      <c r="H83" s="134"/>
      <c r="I83" s="126"/>
      <c r="J83" s="115" t="e">
        <f t="shared" si="51"/>
        <v>#DIV/0!</v>
      </c>
      <c r="K83" s="127"/>
      <c r="L83" s="128">
        <v>3411500</v>
      </c>
      <c r="M83" s="126">
        <v>3411500</v>
      </c>
      <c r="N83" s="115">
        <f t="shared" si="52"/>
        <v>1</v>
      </c>
      <c r="O83" s="126"/>
      <c r="P83" s="126"/>
      <c r="Q83" s="115" t="e">
        <f t="shared" si="53"/>
        <v>#DIV/0!</v>
      </c>
      <c r="R83" s="127"/>
      <c r="S83" s="128"/>
      <c r="T83" s="134"/>
      <c r="U83" s="115" t="e">
        <f t="shared" si="54"/>
        <v>#DIV/0!</v>
      </c>
      <c r="V83" s="134"/>
      <c r="W83" s="134"/>
      <c r="X83" s="115" t="e">
        <f t="shared" si="55"/>
        <v>#DIV/0!</v>
      </c>
    </row>
    <row r="84" spans="1:24" s="137" customFormat="1" ht="63.75" customHeight="1" x14ac:dyDescent="0.25">
      <c r="A84" s="135" t="s">
        <v>414</v>
      </c>
      <c r="B84" s="136" t="s">
        <v>415</v>
      </c>
      <c r="C84" s="136" t="s">
        <v>115</v>
      </c>
      <c r="D84" s="136" t="s">
        <v>258</v>
      </c>
      <c r="E84" s="113">
        <f t="shared" si="59"/>
        <v>0</v>
      </c>
      <c r="F84" s="114">
        <f t="shared" si="59"/>
        <v>0</v>
      </c>
      <c r="G84" s="115" t="e">
        <f t="shared" si="50"/>
        <v>#DIV/0!</v>
      </c>
      <c r="H84" s="134"/>
      <c r="I84" s="126"/>
      <c r="J84" s="115" t="e">
        <f t="shared" si="51"/>
        <v>#DIV/0!</v>
      </c>
      <c r="K84" s="127"/>
      <c r="L84" s="134"/>
      <c r="M84" s="126"/>
      <c r="N84" s="115" t="e">
        <f t="shared" si="52"/>
        <v>#DIV/0!</v>
      </c>
      <c r="O84" s="126"/>
      <c r="P84" s="126"/>
      <c r="Q84" s="115" t="e">
        <f t="shared" si="53"/>
        <v>#DIV/0!</v>
      </c>
      <c r="R84" s="127"/>
      <c r="S84" s="134"/>
      <c r="T84" s="134"/>
      <c r="U84" s="115" t="e">
        <f t="shared" si="54"/>
        <v>#DIV/0!</v>
      </c>
      <c r="V84" s="134"/>
      <c r="W84" s="134"/>
      <c r="X84" s="115" t="e">
        <f t="shared" si="55"/>
        <v>#DIV/0!</v>
      </c>
    </row>
    <row r="85" spans="1:24" s="137" customFormat="1" x14ac:dyDescent="0.25">
      <c r="A85" s="135" t="s">
        <v>416</v>
      </c>
      <c r="B85" s="136" t="s">
        <v>417</v>
      </c>
      <c r="C85" s="136" t="s">
        <v>116</v>
      </c>
      <c r="D85" s="136" t="s">
        <v>258</v>
      </c>
      <c r="E85" s="113">
        <f t="shared" si="59"/>
        <v>0</v>
      </c>
      <c r="F85" s="114">
        <f t="shared" si="59"/>
        <v>0</v>
      </c>
      <c r="G85" s="115" t="e">
        <f t="shared" si="50"/>
        <v>#DIV/0!</v>
      </c>
      <c r="H85" s="134"/>
      <c r="I85" s="126"/>
      <c r="J85" s="115" t="e">
        <f t="shared" si="51"/>
        <v>#DIV/0!</v>
      </c>
      <c r="K85" s="127"/>
      <c r="L85" s="134"/>
      <c r="M85" s="126"/>
      <c r="N85" s="115" t="e">
        <f t="shared" si="52"/>
        <v>#DIV/0!</v>
      </c>
      <c r="O85" s="126"/>
      <c r="P85" s="126"/>
      <c r="Q85" s="115" t="e">
        <f t="shared" si="53"/>
        <v>#DIV/0!</v>
      </c>
      <c r="R85" s="127"/>
      <c r="S85" s="134"/>
      <c r="T85" s="134"/>
      <c r="U85" s="115" t="e">
        <f t="shared" si="54"/>
        <v>#DIV/0!</v>
      </c>
      <c r="V85" s="134"/>
      <c r="W85" s="134"/>
      <c r="X85" s="115" t="e">
        <f t="shared" si="55"/>
        <v>#DIV/0!</v>
      </c>
    </row>
    <row r="86" spans="1:24" s="119" customFormat="1" ht="14.25" x14ac:dyDescent="0.2">
      <c r="A86" s="111" t="s">
        <v>418</v>
      </c>
      <c r="B86" s="112" t="s">
        <v>419</v>
      </c>
      <c r="C86" s="112" t="s">
        <v>118</v>
      </c>
      <c r="D86" s="112" t="s">
        <v>258</v>
      </c>
      <c r="E86" s="113">
        <f>SUM(E87:E89)</f>
        <v>23468.54</v>
      </c>
      <c r="F86" s="130">
        <f t="shared" ref="F86" si="62">SUM(F87:F89)</f>
        <v>23468.54</v>
      </c>
      <c r="G86" s="115">
        <f t="shared" si="50"/>
        <v>1</v>
      </c>
      <c r="H86" s="113">
        <f t="shared" ref="H86:W86" si="63">SUM(H87:H89)</f>
        <v>0</v>
      </c>
      <c r="I86" s="114">
        <f t="shared" si="63"/>
        <v>0</v>
      </c>
      <c r="J86" s="115" t="e">
        <f t="shared" si="51"/>
        <v>#DIV/0!</v>
      </c>
      <c r="K86" s="118"/>
      <c r="L86" s="113">
        <f t="shared" si="63"/>
        <v>0</v>
      </c>
      <c r="M86" s="114">
        <f t="shared" si="63"/>
        <v>0</v>
      </c>
      <c r="N86" s="115" t="e">
        <f t="shared" si="52"/>
        <v>#DIV/0!</v>
      </c>
      <c r="O86" s="114">
        <f t="shared" si="63"/>
        <v>0</v>
      </c>
      <c r="P86" s="114">
        <f t="shared" si="63"/>
        <v>0</v>
      </c>
      <c r="Q86" s="115" t="e">
        <f t="shared" si="53"/>
        <v>#DIV/0!</v>
      </c>
      <c r="R86" s="118"/>
      <c r="S86" s="113">
        <f t="shared" si="63"/>
        <v>23468.54</v>
      </c>
      <c r="T86" s="113">
        <f t="shared" si="63"/>
        <v>23468.54</v>
      </c>
      <c r="U86" s="115">
        <f t="shared" si="54"/>
        <v>1</v>
      </c>
      <c r="V86" s="113">
        <f t="shared" si="63"/>
        <v>0</v>
      </c>
      <c r="W86" s="113">
        <f t="shared" si="63"/>
        <v>0</v>
      </c>
      <c r="X86" s="115" t="e">
        <f t="shared" si="55"/>
        <v>#DIV/0!</v>
      </c>
    </row>
    <row r="87" spans="1:24" s="137" customFormat="1" ht="30" x14ac:dyDescent="0.25">
      <c r="A87" s="135" t="s">
        <v>420</v>
      </c>
      <c r="B87" s="136" t="s">
        <v>421</v>
      </c>
      <c r="C87" s="136" t="s">
        <v>119</v>
      </c>
      <c r="D87" s="136" t="s">
        <v>258</v>
      </c>
      <c r="E87" s="113">
        <f t="shared" ref="E87:F89" si="64">H87+L87+O87+S87</f>
        <v>1596</v>
      </c>
      <c r="F87" s="114">
        <f t="shared" si="64"/>
        <v>1596</v>
      </c>
      <c r="G87" s="115">
        <f t="shared" si="50"/>
        <v>1</v>
      </c>
      <c r="H87" s="128"/>
      <c r="I87" s="126"/>
      <c r="J87" s="115" t="e">
        <f t="shared" si="51"/>
        <v>#DIV/0!</v>
      </c>
      <c r="K87" s="127"/>
      <c r="L87" s="134"/>
      <c r="M87" s="126"/>
      <c r="N87" s="115" t="e">
        <f t="shared" si="52"/>
        <v>#DIV/0!</v>
      </c>
      <c r="O87" s="126"/>
      <c r="P87" s="126"/>
      <c r="Q87" s="115" t="e">
        <f t="shared" si="53"/>
        <v>#DIV/0!</v>
      </c>
      <c r="R87" s="127"/>
      <c r="S87" s="128">
        <v>1596</v>
      </c>
      <c r="T87" s="134">
        <v>1596</v>
      </c>
      <c r="U87" s="115">
        <f t="shared" si="54"/>
        <v>1</v>
      </c>
      <c r="V87" s="134"/>
      <c r="W87" s="134"/>
      <c r="X87" s="115" t="e">
        <f t="shared" si="55"/>
        <v>#DIV/0!</v>
      </c>
    </row>
    <row r="88" spans="1:24" s="137" customFormat="1" ht="45" x14ac:dyDescent="0.25">
      <c r="A88" s="135" t="s">
        <v>422</v>
      </c>
      <c r="B88" s="136" t="s">
        <v>423</v>
      </c>
      <c r="C88" s="136" t="s">
        <v>120</v>
      </c>
      <c r="D88" s="136" t="s">
        <v>258</v>
      </c>
      <c r="E88" s="113">
        <f t="shared" si="64"/>
        <v>21872</v>
      </c>
      <c r="F88" s="114">
        <f t="shared" si="64"/>
        <v>21872</v>
      </c>
      <c r="G88" s="115">
        <f t="shared" si="50"/>
        <v>1</v>
      </c>
      <c r="H88" s="128"/>
      <c r="I88" s="126"/>
      <c r="J88" s="115" t="e">
        <f t="shared" si="51"/>
        <v>#DIV/0!</v>
      </c>
      <c r="K88" s="127"/>
      <c r="L88" s="134"/>
      <c r="M88" s="126"/>
      <c r="N88" s="115" t="e">
        <f t="shared" si="52"/>
        <v>#DIV/0!</v>
      </c>
      <c r="O88" s="126"/>
      <c r="P88" s="126"/>
      <c r="Q88" s="115" t="e">
        <f t="shared" si="53"/>
        <v>#DIV/0!</v>
      </c>
      <c r="R88" s="127"/>
      <c r="S88" s="128">
        <v>21872</v>
      </c>
      <c r="T88" s="134">
        <v>21872</v>
      </c>
      <c r="U88" s="115">
        <f t="shared" si="54"/>
        <v>1</v>
      </c>
      <c r="V88" s="134"/>
      <c r="W88" s="134"/>
      <c r="X88" s="115" t="e">
        <f t="shared" si="55"/>
        <v>#DIV/0!</v>
      </c>
    </row>
    <row r="89" spans="1:24" s="137" customFormat="1" ht="30" x14ac:dyDescent="0.25">
      <c r="A89" s="135" t="s">
        <v>424</v>
      </c>
      <c r="B89" s="136" t="s">
        <v>425</v>
      </c>
      <c r="C89" s="136" t="s">
        <v>121</v>
      </c>
      <c r="D89" s="136" t="s">
        <v>258</v>
      </c>
      <c r="E89" s="113">
        <f t="shared" si="64"/>
        <v>0.54</v>
      </c>
      <c r="F89" s="114">
        <f t="shared" si="64"/>
        <v>0.54</v>
      </c>
      <c r="G89" s="115">
        <f t="shared" si="50"/>
        <v>1</v>
      </c>
      <c r="H89" s="128"/>
      <c r="I89" s="126"/>
      <c r="J89" s="115" t="e">
        <f t="shared" si="51"/>
        <v>#DIV/0!</v>
      </c>
      <c r="K89" s="127"/>
      <c r="L89" s="134"/>
      <c r="M89" s="126"/>
      <c r="N89" s="115" t="e">
        <f t="shared" si="52"/>
        <v>#DIV/0!</v>
      </c>
      <c r="O89" s="126"/>
      <c r="P89" s="126"/>
      <c r="Q89" s="115" t="e">
        <f t="shared" si="53"/>
        <v>#DIV/0!</v>
      </c>
      <c r="R89" s="127"/>
      <c r="S89" s="128">
        <v>0.54</v>
      </c>
      <c r="T89" s="134">
        <v>0.54</v>
      </c>
      <c r="U89" s="115">
        <f t="shared" si="54"/>
        <v>1</v>
      </c>
      <c r="V89" s="134"/>
      <c r="W89" s="134"/>
      <c r="X89" s="115" t="e">
        <f t="shared" si="55"/>
        <v>#DIV/0!</v>
      </c>
    </row>
    <row r="90" spans="1:24" s="119" customFormat="1" ht="28.5" x14ac:dyDescent="0.2">
      <c r="A90" s="111" t="s">
        <v>426</v>
      </c>
      <c r="B90" s="112" t="s">
        <v>427</v>
      </c>
      <c r="C90" s="112" t="s">
        <v>258</v>
      </c>
      <c r="D90" s="112" t="s">
        <v>258</v>
      </c>
      <c r="E90" s="113">
        <f>SUM(E91:E93)</f>
        <v>0</v>
      </c>
      <c r="F90" s="130">
        <f t="shared" ref="F90" si="65">SUM(F91:F93)</f>
        <v>0</v>
      </c>
      <c r="G90" s="115" t="e">
        <f t="shared" si="50"/>
        <v>#DIV/0!</v>
      </c>
      <c r="H90" s="113">
        <f t="shared" ref="H90:W90" si="66">SUM(H91:H93)</f>
        <v>0</v>
      </c>
      <c r="I90" s="114">
        <f t="shared" si="66"/>
        <v>0</v>
      </c>
      <c r="J90" s="115" t="e">
        <f t="shared" si="51"/>
        <v>#DIV/0!</v>
      </c>
      <c r="K90" s="118"/>
      <c r="L90" s="113">
        <f t="shared" si="66"/>
        <v>0</v>
      </c>
      <c r="M90" s="114">
        <f t="shared" si="66"/>
        <v>0</v>
      </c>
      <c r="N90" s="115" t="e">
        <f t="shared" si="52"/>
        <v>#DIV/0!</v>
      </c>
      <c r="O90" s="114">
        <f t="shared" si="66"/>
        <v>0</v>
      </c>
      <c r="P90" s="114">
        <f t="shared" si="66"/>
        <v>0</v>
      </c>
      <c r="Q90" s="115" t="e">
        <f t="shared" si="53"/>
        <v>#DIV/0!</v>
      </c>
      <c r="R90" s="118"/>
      <c r="S90" s="113">
        <f t="shared" si="66"/>
        <v>0</v>
      </c>
      <c r="T90" s="113">
        <f t="shared" si="66"/>
        <v>0</v>
      </c>
      <c r="U90" s="115" t="e">
        <f t="shared" si="54"/>
        <v>#DIV/0!</v>
      </c>
      <c r="V90" s="113">
        <f t="shared" si="66"/>
        <v>0</v>
      </c>
      <c r="W90" s="113">
        <f t="shared" si="66"/>
        <v>0</v>
      </c>
      <c r="X90" s="115" t="e">
        <f t="shared" si="55"/>
        <v>#DIV/0!</v>
      </c>
    </row>
    <row r="91" spans="1:24" s="137" customFormat="1" ht="30" x14ac:dyDescent="0.25">
      <c r="A91" s="135" t="s">
        <v>428</v>
      </c>
      <c r="B91" s="136" t="s">
        <v>429</v>
      </c>
      <c r="C91" s="136" t="s">
        <v>131</v>
      </c>
      <c r="D91" s="136" t="s">
        <v>258</v>
      </c>
      <c r="E91" s="113">
        <f t="shared" ref="E91:F93" si="67">H91+L91+O91+S91</f>
        <v>0</v>
      </c>
      <c r="F91" s="114">
        <f t="shared" si="67"/>
        <v>0</v>
      </c>
      <c r="G91" s="115" t="e">
        <f t="shared" si="50"/>
        <v>#DIV/0!</v>
      </c>
      <c r="H91" s="134"/>
      <c r="I91" s="126"/>
      <c r="J91" s="115" t="e">
        <f t="shared" si="51"/>
        <v>#DIV/0!</v>
      </c>
      <c r="K91" s="127"/>
      <c r="L91" s="134"/>
      <c r="M91" s="126"/>
      <c r="N91" s="115" t="e">
        <f t="shared" si="52"/>
        <v>#DIV/0!</v>
      </c>
      <c r="O91" s="126"/>
      <c r="P91" s="126"/>
      <c r="Q91" s="115" t="e">
        <f t="shared" si="53"/>
        <v>#DIV/0!</v>
      </c>
      <c r="R91" s="127"/>
      <c r="S91" s="128"/>
      <c r="T91" s="134"/>
      <c r="U91" s="115" t="e">
        <f t="shared" si="54"/>
        <v>#DIV/0!</v>
      </c>
      <c r="V91" s="134"/>
      <c r="W91" s="134"/>
      <c r="X91" s="115" t="e">
        <f t="shared" si="55"/>
        <v>#DIV/0!</v>
      </c>
    </row>
    <row r="92" spans="1:24" s="137" customFormat="1" x14ac:dyDescent="0.25">
      <c r="A92" s="135" t="s">
        <v>430</v>
      </c>
      <c r="B92" s="136" t="s">
        <v>431</v>
      </c>
      <c r="C92" s="136" t="s">
        <v>122</v>
      </c>
      <c r="D92" s="136" t="s">
        <v>258</v>
      </c>
      <c r="E92" s="113">
        <f t="shared" si="67"/>
        <v>0</v>
      </c>
      <c r="F92" s="114">
        <f t="shared" si="67"/>
        <v>0</v>
      </c>
      <c r="G92" s="115" t="e">
        <f t="shared" si="50"/>
        <v>#DIV/0!</v>
      </c>
      <c r="H92" s="134"/>
      <c r="I92" s="126"/>
      <c r="J92" s="115" t="e">
        <f t="shared" si="51"/>
        <v>#DIV/0!</v>
      </c>
      <c r="K92" s="127"/>
      <c r="L92" s="134"/>
      <c r="M92" s="126"/>
      <c r="N92" s="115" t="e">
        <f t="shared" si="52"/>
        <v>#DIV/0!</v>
      </c>
      <c r="O92" s="126"/>
      <c r="P92" s="126"/>
      <c r="Q92" s="115" t="e">
        <f t="shared" si="53"/>
        <v>#DIV/0!</v>
      </c>
      <c r="R92" s="127"/>
      <c r="S92" s="128"/>
      <c r="T92" s="134"/>
      <c r="U92" s="115" t="e">
        <f t="shared" si="54"/>
        <v>#DIV/0!</v>
      </c>
      <c r="V92" s="134"/>
      <c r="W92" s="134"/>
      <c r="X92" s="115" t="e">
        <f t="shared" si="55"/>
        <v>#DIV/0!</v>
      </c>
    </row>
    <row r="93" spans="1:24" s="137" customFormat="1" ht="45" x14ac:dyDescent="0.25">
      <c r="A93" s="135" t="s">
        <v>432</v>
      </c>
      <c r="B93" s="136" t="s">
        <v>433</v>
      </c>
      <c r="C93" s="136" t="s">
        <v>434</v>
      </c>
      <c r="D93" s="136" t="s">
        <v>258</v>
      </c>
      <c r="E93" s="113">
        <f t="shared" si="67"/>
        <v>0</v>
      </c>
      <c r="F93" s="114">
        <f t="shared" si="67"/>
        <v>0</v>
      </c>
      <c r="G93" s="115" t="e">
        <f t="shared" si="50"/>
        <v>#DIV/0!</v>
      </c>
      <c r="H93" s="134"/>
      <c r="I93" s="126"/>
      <c r="J93" s="115" t="e">
        <f t="shared" si="51"/>
        <v>#DIV/0!</v>
      </c>
      <c r="K93" s="127"/>
      <c r="L93" s="134"/>
      <c r="M93" s="126"/>
      <c r="N93" s="115" t="e">
        <f t="shared" si="52"/>
        <v>#DIV/0!</v>
      </c>
      <c r="O93" s="126"/>
      <c r="P93" s="126"/>
      <c r="Q93" s="115" t="e">
        <f t="shared" si="53"/>
        <v>#DIV/0!</v>
      </c>
      <c r="R93" s="127"/>
      <c r="S93" s="128"/>
      <c r="T93" s="134"/>
      <c r="U93" s="115" t="e">
        <f t="shared" si="54"/>
        <v>#DIV/0!</v>
      </c>
      <c r="V93" s="134"/>
      <c r="W93" s="134"/>
      <c r="X93" s="115" t="e">
        <f t="shared" si="55"/>
        <v>#DIV/0!</v>
      </c>
    </row>
    <row r="94" spans="1:24" s="119" customFormat="1" ht="28.5" x14ac:dyDescent="0.2">
      <c r="A94" s="111" t="s">
        <v>435</v>
      </c>
      <c r="B94" s="112" t="s">
        <v>436</v>
      </c>
      <c r="C94" s="112" t="s">
        <v>258</v>
      </c>
      <c r="D94" s="112" t="s">
        <v>258</v>
      </c>
      <c r="E94" s="113">
        <f>SUM(E95)</f>
        <v>0</v>
      </c>
      <c r="F94" s="130">
        <f t="shared" ref="F94" si="68">SUM(F95)</f>
        <v>0</v>
      </c>
      <c r="G94" s="115" t="e">
        <f t="shared" si="50"/>
        <v>#DIV/0!</v>
      </c>
      <c r="H94" s="113">
        <f t="shared" ref="H94:W94" si="69">SUM(H95)</f>
        <v>0</v>
      </c>
      <c r="I94" s="114">
        <f t="shared" si="69"/>
        <v>0</v>
      </c>
      <c r="J94" s="115" t="e">
        <f t="shared" si="51"/>
        <v>#DIV/0!</v>
      </c>
      <c r="K94" s="118"/>
      <c r="L94" s="113">
        <f t="shared" si="69"/>
        <v>0</v>
      </c>
      <c r="M94" s="114">
        <f t="shared" si="69"/>
        <v>0</v>
      </c>
      <c r="N94" s="115" t="e">
        <f t="shared" si="52"/>
        <v>#DIV/0!</v>
      </c>
      <c r="O94" s="114">
        <f t="shared" si="69"/>
        <v>0</v>
      </c>
      <c r="P94" s="114">
        <f t="shared" si="69"/>
        <v>0</v>
      </c>
      <c r="Q94" s="115" t="e">
        <f t="shared" si="53"/>
        <v>#DIV/0!</v>
      </c>
      <c r="R94" s="118"/>
      <c r="S94" s="113">
        <f t="shared" si="69"/>
        <v>0</v>
      </c>
      <c r="T94" s="113">
        <f t="shared" si="69"/>
        <v>0</v>
      </c>
      <c r="U94" s="115" t="e">
        <f t="shared" si="54"/>
        <v>#DIV/0!</v>
      </c>
      <c r="V94" s="113">
        <f t="shared" si="69"/>
        <v>0</v>
      </c>
      <c r="W94" s="113">
        <f t="shared" si="69"/>
        <v>0</v>
      </c>
      <c r="X94" s="115" t="e">
        <f t="shared" si="55"/>
        <v>#DIV/0!</v>
      </c>
    </row>
    <row r="95" spans="1:24" s="137" customFormat="1" ht="46.5" customHeight="1" x14ac:dyDescent="0.25">
      <c r="A95" s="135" t="s">
        <v>437</v>
      </c>
      <c r="B95" s="136" t="s">
        <v>438</v>
      </c>
      <c r="C95" s="136" t="s">
        <v>117</v>
      </c>
      <c r="D95" s="136" t="s">
        <v>258</v>
      </c>
      <c r="E95" s="113">
        <f t="shared" ref="E95" si="70">H95+L95+O95+S95</f>
        <v>0</v>
      </c>
      <c r="F95" s="114">
        <f>I95+M95+P95+T95</f>
        <v>0</v>
      </c>
      <c r="G95" s="115" t="e">
        <f t="shared" si="50"/>
        <v>#DIV/0!</v>
      </c>
      <c r="H95" s="128"/>
      <c r="I95" s="126"/>
      <c r="J95" s="115" t="e">
        <f t="shared" si="51"/>
        <v>#DIV/0!</v>
      </c>
      <c r="K95" s="127"/>
      <c r="L95" s="134"/>
      <c r="M95" s="126"/>
      <c r="N95" s="115" t="e">
        <f t="shared" si="52"/>
        <v>#DIV/0!</v>
      </c>
      <c r="O95" s="126"/>
      <c r="P95" s="126"/>
      <c r="Q95" s="115" t="e">
        <f t="shared" si="53"/>
        <v>#DIV/0!</v>
      </c>
      <c r="R95" s="127"/>
      <c r="S95" s="128"/>
      <c r="T95" s="134"/>
      <c r="U95" s="115" t="e">
        <f t="shared" si="54"/>
        <v>#DIV/0!</v>
      </c>
      <c r="V95" s="134"/>
      <c r="W95" s="134"/>
      <c r="X95" s="115" t="e">
        <f t="shared" si="55"/>
        <v>#DIV/0!</v>
      </c>
    </row>
    <row r="96" spans="1:24" s="119" customFormat="1" ht="14.25" x14ac:dyDescent="0.2">
      <c r="A96" s="111" t="s">
        <v>439</v>
      </c>
      <c r="B96" s="112" t="s">
        <v>440</v>
      </c>
      <c r="C96" s="112" t="s">
        <v>258</v>
      </c>
      <c r="D96" s="112" t="s">
        <v>258</v>
      </c>
      <c r="E96" s="113">
        <f>+E97+E102+E115+E141+E155</f>
        <v>11929160.93</v>
      </c>
      <c r="F96" s="130">
        <f t="shared" ref="F96" si="71">+F97+F102+F115+F141+F155</f>
        <v>11928432.93</v>
      </c>
      <c r="G96" s="115">
        <f t="shared" si="50"/>
        <v>0.99993897307578694</v>
      </c>
      <c r="H96" s="113">
        <f>+H97+H102+H115+H141+H155</f>
        <v>1883544.02</v>
      </c>
      <c r="I96" s="114">
        <f t="shared" ref="I96" si="72">+I97+I102+I115+I141+I155</f>
        <v>1883544.02</v>
      </c>
      <c r="J96" s="115">
        <f t="shared" si="51"/>
        <v>1</v>
      </c>
      <c r="K96" s="118"/>
      <c r="L96" s="113">
        <f t="shared" ref="L96:W96" si="73">+L97+L102+L115+L141+L155</f>
        <v>0</v>
      </c>
      <c r="M96" s="114">
        <f t="shared" si="73"/>
        <v>0</v>
      </c>
      <c r="N96" s="115" t="e">
        <f t="shared" si="52"/>
        <v>#DIV/0!</v>
      </c>
      <c r="O96" s="114">
        <f t="shared" si="73"/>
        <v>0</v>
      </c>
      <c r="P96" s="114">
        <f t="shared" si="73"/>
        <v>0</v>
      </c>
      <c r="Q96" s="115" t="e">
        <f t="shared" si="53"/>
        <v>#DIV/0!</v>
      </c>
      <c r="R96" s="118"/>
      <c r="S96" s="113">
        <f t="shared" si="73"/>
        <v>10045616.91</v>
      </c>
      <c r="T96" s="113">
        <f t="shared" si="73"/>
        <v>10044888.91</v>
      </c>
      <c r="U96" s="115">
        <f t="shared" si="54"/>
        <v>0.99992753058308692</v>
      </c>
      <c r="V96" s="113">
        <f t="shared" si="73"/>
        <v>0</v>
      </c>
      <c r="W96" s="113">
        <f t="shared" si="73"/>
        <v>0</v>
      </c>
      <c r="X96" s="115" t="e">
        <f t="shared" si="55"/>
        <v>#DIV/0!</v>
      </c>
    </row>
    <row r="97" spans="1:24" s="119" customFormat="1" ht="42.75" x14ac:dyDescent="0.2">
      <c r="A97" s="111" t="s">
        <v>441</v>
      </c>
      <c r="B97" s="112" t="s">
        <v>442</v>
      </c>
      <c r="C97" s="112" t="s">
        <v>126</v>
      </c>
      <c r="D97" s="112" t="s">
        <v>258</v>
      </c>
      <c r="E97" s="113">
        <f>SUM(E98:E101)</f>
        <v>0</v>
      </c>
      <c r="F97" s="130">
        <f t="shared" ref="F97" si="74">SUM(F98:F101)</f>
        <v>0</v>
      </c>
      <c r="G97" s="115" t="e">
        <f t="shared" si="50"/>
        <v>#DIV/0!</v>
      </c>
      <c r="H97" s="113">
        <f t="shared" ref="H97:W97" si="75">SUM(H98:H101)</f>
        <v>0</v>
      </c>
      <c r="I97" s="114">
        <f t="shared" si="75"/>
        <v>0</v>
      </c>
      <c r="J97" s="115" t="e">
        <f t="shared" si="51"/>
        <v>#DIV/0!</v>
      </c>
      <c r="K97" s="118"/>
      <c r="L97" s="113">
        <f t="shared" si="75"/>
        <v>0</v>
      </c>
      <c r="M97" s="114">
        <f t="shared" si="75"/>
        <v>0</v>
      </c>
      <c r="N97" s="115" t="e">
        <f t="shared" si="52"/>
        <v>#DIV/0!</v>
      </c>
      <c r="O97" s="114">
        <f t="shared" si="75"/>
        <v>0</v>
      </c>
      <c r="P97" s="114">
        <f t="shared" si="75"/>
        <v>0</v>
      </c>
      <c r="Q97" s="115" t="e">
        <f t="shared" si="53"/>
        <v>#DIV/0!</v>
      </c>
      <c r="R97" s="118"/>
      <c r="S97" s="113">
        <f t="shared" si="75"/>
        <v>0</v>
      </c>
      <c r="T97" s="113">
        <f t="shared" si="75"/>
        <v>0</v>
      </c>
      <c r="U97" s="115" t="e">
        <f t="shared" si="54"/>
        <v>#DIV/0!</v>
      </c>
      <c r="V97" s="113">
        <f t="shared" si="75"/>
        <v>0</v>
      </c>
      <c r="W97" s="113">
        <f t="shared" si="75"/>
        <v>0</v>
      </c>
      <c r="X97" s="115" t="e">
        <f t="shared" si="55"/>
        <v>#DIV/0!</v>
      </c>
    </row>
    <row r="98" spans="1:24" s="137" customFormat="1" x14ac:dyDescent="0.25">
      <c r="A98" s="135" t="s">
        <v>443</v>
      </c>
      <c r="B98" s="136" t="s">
        <v>444</v>
      </c>
      <c r="C98" s="136" t="s">
        <v>126</v>
      </c>
      <c r="D98" s="136" t="s">
        <v>445</v>
      </c>
      <c r="E98" s="113">
        <f t="shared" ref="E98:F101" si="76">H98+L98+O98+S98</f>
        <v>0</v>
      </c>
      <c r="F98" s="114">
        <f t="shared" si="76"/>
        <v>0</v>
      </c>
      <c r="G98" s="115" t="e">
        <f t="shared" si="50"/>
        <v>#DIV/0!</v>
      </c>
      <c r="H98" s="128"/>
      <c r="I98" s="126"/>
      <c r="J98" s="115" t="e">
        <f t="shared" si="51"/>
        <v>#DIV/0!</v>
      </c>
      <c r="K98" s="127"/>
      <c r="L98" s="134"/>
      <c r="M98" s="126"/>
      <c r="N98" s="115" t="e">
        <f t="shared" si="52"/>
        <v>#DIV/0!</v>
      </c>
      <c r="O98" s="126"/>
      <c r="P98" s="126"/>
      <c r="Q98" s="115" t="e">
        <f t="shared" si="53"/>
        <v>#DIV/0!</v>
      </c>
      <c r="R98" s="127"/>
      <c r="S98" s="128"/>
      <c r="T98" s="128"/>
      <c r="U98" s="115" t="e">
        <f t="shared" si="54"/>
        <v>#DIV/0!</v>
      </c>
      <c r="V98" s="128"/>
      <c r="W98" s="128"/>
      <c r="X98" s="115" t="e">
        <f t="shared" si="55"/>
        <v>#DIV/0!</v>
      </c>
    </row>
    <row r="99" spans="1:24" s="137" customFormat="1" x14ac:dyDescent="0.25">
      <c r="A99" s="135" t="s">
        <v>446</v>
      </c>
      <c r="B99" s="136" t="s">
        <v>447</v>
      </c>
      <c r="C99" s="136" t="s">
        <v>126</v>
      </c>
      <c r="D99" s="136" t="s">
        <v>112</v>
      </c>
      <c r="E99" s="113">
        <f t="shared" si="76"/>
        <v>0</v>
      </c>
      <c r="F99" s="114">
        <f t="shared" si="76"/>
        <v>0</v>
      </c>
      <c r="G99" s="115" t="e">
        <f t="shared" si="50"/>
        <v>#DIV/0!</v>
      </c>
      <c r="H99" s="128"/>
      <c r="I99" s="126"/>
      <c r="J99" s="115" t="e">
        <f t="shared" si="51"/>
        <v>#DIV/0!</v>
      </c>
      <c r="K99" s="127"/>
      <c r="L99" s="134"/>
      <c r="M99" s="126"/>
      <c r="N99" s="115" t="e">
        <f t="shared" si="52"/>
        <v>#DIV/0!</v>
      </c>
      <c r="O99" s="126"/>
      <c r="P99" s="126"/>
      <c r="Q99" s="115" t="e">
        <f t="shared" si="53"/>
        <v>#DIV/0!</v>
      </c>
      <c r="R99" s="127"/>
      <c r="S99" s="128"/>
      <c r="T99" s="128"/>
      <c r="U99" s="115" t="e">
        <f t="shared" si="54"/>
        <v>#DIV/0!</v>
      </c>
      <c r="V99" s="128"/>
      <c r="W99" s="128"/>
      <c r="X99" s="115" t="e">
        <f t="shared" si="55"/>
        <v>#DIV/0!</v>
      </c>
    </row>
    <row r="100" spans="1:24" s="137" customFormat="1" ht="45" x14ac:dyDescent="0.25">
      <c r="A100" s="135" t="s">
        <v>448</v>
      </c>
      <c r="B100" s="136" t="s">
        <v>449</v>
      </c>
      <c r="C100" s="136" t="s">
        <v>126</v>
      </c>
      <c r="D100" s="136" t="s">
        <v>450</v>
      </c>
      <c r="E100" s="113">
        <f t="shared" si="76"/>
        <v>0</v>
      </c>
      <c r="F100" s="114">
        <f t="shared" si="76"/>
        <v>0</v>
      </c>
      <c r="G100" s="115" t="e">
        <f t="shared" si="50"/>
        <v>#DIV/0!</v>
      </c>
      <c r="H100" s="128"/>
      <c r="I100" s="126"/>
      <c r="J100" s="115" t="e">
        <f t="shared" si="51"/>
        <v>#DIV/0!</v>
      </c>
      <c r="K100" s="127"/>
      <c r="L100" s="134"/>
      <c r="M100" s="126"/>
      <c r="N100" s="115" t="e">
        <f t="shared" si="52"/>
        <v>#DIV/0!</v>
      </c>
      <c r="O100" s="126"/>
      <c r="P100" s="126"/>
      <c r="Q100" s="115" t="e">
        <f t="shared" si="53"/>
        <v>#DIV/0!</v>
      </c>
      <c r="R100" s="127"/>
      <c r="S100" s="128"/>
      <c r="T100" s="128"/>
      <c r="U100" s="115" t="e">
        <f t="shared" si="54"/>
        <v>#DIV/0!</v>
      </c>
      <c r="V100" s="128"/>
      <c r="W100" s="128"/>
      <c r="X100" s="115" t="e">
        <f t="shared" si="55"/>
        <v>#DIV/0!</v>
      </c>
    </row>
    <row r="101" spans="1:24" s="137" customFormat="1" ht="45" x14ac:dyDescent="0.25">
      <c r="A101" s="135" t="s">
        <v>451</v>
      </c>
      <c r="B101" s="136" t="s">
        <v>452</v>
      </c>
      <c r="C101" s="136" t="s">
        <v>126</v>
      </c>
      <c r="D101" s="136" t="s">
        <v>453</v>
      </c>
      <c r="E101" s="113">
        <f t="shared" si="76"/>
        <v>0</v>
      </c>
      <c r="F101" s="114">
        <f t="shared" si="76"/>
        <v>0</v>
      </c>
      <c r="G101" s="115" t="e">
        <f t="shared" si="50"/>
        <v>#DIV/0!</v>
      </c>
      <c r="H101" s="128"/>
      <c r="I101" s="126"/>
      <c r="J101" s="115" t="e">
        <f t="shared" si="51"/>
        <v>#DIV/0!</v>
      </c>
      <c r="K101" s="127"/>
      <c r="L101" s="134"/>
      <c r="M101" s="126"/>
      <c r="N101" s="115" t="e">
        <f t="shared" si="52"/>
        <v>#DIV/0!</v>
      </c>
      <c r="O101" s="126"/>
      <c r="P101" s="126"/>
      <c r="Q101" s="115" t="e">
        <f t="shared" si="53"/>
        <v>#DIV/0!</v>
      </c>
      <c r="R101" s="127"/>
      <c r="S101" s="128"/>
      <c r="T101" s="128"/>
      <c r="U101" s="115" t="e">
        <f t="shared" si="54"/>
        <v>#DIV/0!</v>
      </c>
      <c r="V101" s="128"/>
      <c r="W101" s="128"/>
      <c r="X101" s="115" t="e">
        <f t="shared" si="55"/>
        <v>#DIV/0!</v>
      </c>
    </row>
    <row r="102" spans="1:24" s="119" customFormat="1" ht="42.75" x14ac:dyDescent="0.2">
      <c r="A102" s="111" t="s">
        <v>454</v>
      </c>
      <c r="B102" s="112" t="s">
        <v>455</v>
      </c>
      <c r="C102" s="112" t="s">
        <v>127</v>
      </c>
      <c r="D102" s="112" t="s">
        <v>258</v>
      </c>
      <c r="E102" s="113">
        <f>SUM(E103:E114)</f>
        <v>0</v>
      </c>
      <c r="F102" s="130">
        <f t="shared" ref="F102" si="77">SUM(F103:F114)</f>
        <v>0</v>
      </c>
      <c r="G102" s="115" t="e">
        <f t="shared" si="50"/>
        <v>#DIV/0!</v>
      </c>
      <c r="H102" s="113">
        <f t="shared" ref="H102:W102" si="78">SUM(H103:H114)</f>
        <v>0</v>
      </c>
      <c r="I102" s="114">
        <f t="shared" si="78"/>
        <v>0</v>
      </c>
      <c r="J102" s="115" t="e">
        <f t="shared" si="51"/>
        <v>#DIV/0!</v>
      </c>
      <c r="K102" s="118"/>
      <c r="L102" s="113">
        <f t="shared" si="78"/>
        <v>0</v>
      </c>
      <c r="M102" s="114">
        <f t="shared" si="78"/>
        <v>0</v>
      </c>
      <c r="N102" s="115" t="e">
        <f t="shared" si="52"/>
        <v>#DIV/0!</v>
      </c>
      <c r="O102" s="114">
        <f t="shared" si="78"/>
        <v>0</v>
      </c>
      <c r="P102" s="114">
        <f t="shared" si="78"/>
        <v>0</v>
      </c>
      <c r="Q102" s="115" t="e">
        <f t="shared" si="53"/>
        <v>#DIV/0!</v>
      </c>
      <c r="R102" s="118"/>
      <c r="S102" s="113">
        <f t="shared" si="78"/>
        <v>0</v>
      </c>
      <c r="T102" s="113">
        <f t="shared" si="78"/>
        <v>0</v>
      </c>
      <c r="U102" s="115" t="e">
        <f t="shared" si="54"/>
        <v>#DIV/0!</v>
      </c>
      <c r="V102" s="113">
        <f t="shared" si="78"/>
        <v>0</v>
      </c>
      <c r="W102" s="113">
        <f t="shared" si="78"/>
        <v>0</v>
      </c>
      <c r="X102" s="115" t="e">
        <f t="shared" si="55"/>
        <v>#DIV/0!</v>
      </c>
    </row>
    <row r="103" spans="1:24" s="137" customFormat="1" x14ac:dyDescent="0.25">
      <c r="A103" s="135" t="s">
        <v>456</v>
      </c>
      <c r="B103" s="136" t="s">
        <v>457</v>
      </c>
      <c r="C103" s="136" t="s">
        <v>127</v>
      </c>
      <c r="D103" s="136" t="s">
        <v>458</v>
      </c>
      <c r="E103" s="113">
        <f t="shared" ref="E103:F114" si="79">H103+L103+O103+S103</f>
        <v>0</v>
      </c>
      <c r="F103" s="114">
        <f t="shared" si="79"/>
        <v>0</v>
      </c>
      <c r="G103" s="115" t="e">
        <f t="shared" si="50"/>
        <v>#DIV/0!</v>
      </c>
      <c r="H103" s="134"/>
      <c r="I103" s="126"/>
      <c r="J103" s="115" t="e">
        <f t="shared" si="51"/>
        <v>#DIV/0!</v>
      </c>
      <c r="K103" s="127"/>
      <c r="L103" s="134"/>
      <c r="M103" s="126"/>
      <c r="N103" s="115" t="e">
        <f t="shared" si="52"/>
        <v>#DIV/0!</v>
      </c>
      <c r="O103" s="126"/>
      <c r="P103" s="126"/>
      <c r="Q103" s="115" t="e">
        <f t="shared" si="53"/>
        <v>#DIV/0!</v>
      </c>
      <c r="R103" s="127"/>
      <c r="S103" s="128"/>
      <c r="T103" s="134"/>
      <c r="U103" s="115" t="e">
        <f t="shared" si="54"/>
        <v>#DIV/0!</v>
      </c>
      <c r="V103" s="134"/>
      <c r="W103" s="134"/>
      <c r="X103" s="115" t="e">
        <f t="shared" si="55"/>
        <v>#DIV/0!</v>
      </c>
    </row>
    <row r="104" spans="1:24" s="137" customFormat="1" ht="45" x14ac:dyDescent="0.25">
      <c r="A104" s="135" t="s">
        <v>459</v>
      </c>
      <c r="B104" s="136" t="s">
        <v>460</v>
      </c>
      <c r="C104" s="136" t="s">
        <v>127</v>
      </c>
      <c r="D104" s="136" t="s">
        <v>461</v>
      </c>
      <c r="E104" s="113">
        <f t="shared" si="79"/>
        <v>0</v>
      </c>
      <c r="F104" s="114">
        <f t="shared" si="79"/>
        <v>0</v>
      </c>
      <c r="G104" s="115" t="e">
        <f t="shared" si="50"/>
        <v>#DIV/0!</v>
      </c>
      <c r="H104" s="134"/>
      <c r="I104" s="126"/>
      <c r="J104" s="115" t="e">
        <f t="shared" si="51"/>
        <v>#DIV/0!</v>
      </c>
      <c r="K104" s="127"/>
      <c r="L104" s="134"/>
      <c r="M104" s="126"/>
      <c r="N104" s="115" t="e">
        <f t="shared" si="52"/>
        <v>#DIV/0!</v>
      </c>
      <c r="O104" s="126"/>
      <c r="P104" s="126"/>
      <c r="Q104" s="115" t="e">
        <f t="shared" si="53"/>
        <v>#DIV/0!</v>
      </c>
      <c r="R104" s="127"/>
      <c r="S104" s="128"/>
      <c r="T104" s="134"/>
      <c r="U104" s="115" t="e">
        <f t="shared" si="54"/>
        <v>#DIV/0!</v>
      </c>
      <c r="V104" s="134"/>
      <c r="W104" s="134"/>
      <c r="X104" s="115" t="e">
        <f t="shared" si="55"/>
        <v>#DIV/0!</v>
      </c>
    </row>
    <row r="105" spans="1:24" s="137" customFormat="1" x14ac:dyDescent="0.25">
      <c r="A105" s="135" t="s">
        <v>462</v>
      </c>
      <c r="B105" s="136" t="s">
        <v>463</v>
      </c>
      <c r="C105" s="136" t="s">
        <v>127</v>
      </c>
      <c r="D105" s="136" t="s">
        <v>464</v>
      </c>
      <c r="E105" s="113">
        <f t="shared" si="79"/>
        <v>0</v>
      </c>
      <c r="F105" s="114">
        <f t="shared" si="79"/>
        <v>0</v>
      </c>
      <c r="G105" s="115" t="e">
        <f t="shared" si="50"/>
        <v>#DIV/0!</v>
      </c>
      <c r="H105" s="134"/>
      <c r="I105" s="126"/>
      <c r="J105" s="115" t="e">
        <f t="shared" si="51"/>
        <v>#DIV/0!</v>
      </c>
      <c r="K105" s="127"/>
      <c r="L105" s="134"/>
      <c r="M105" s="126"/>
      <c r="N105" s="115" t="e">
        <f t="shared" si="52"/>
        <v>#DIV/0!</v>
      </c>
      <c r="O105" s="126"/>
      <c r="P105" s="126"/>
      <c r="Q105" s="115" t="e">
        <f t="shared" si="53"/>
        <v>#DIV/0!</v>
      </c>
      <c r="R105" s="127"/>
      <c r="S105" s="128"/>
      <c r="T105" s="134"/>
      <c r="U105" s="115" t="e">
        <f t="shared" si="54"/>
        <v>#DIV/0!</v>
      </c>
      <c r="V105" s="134"/>
      <c r="W105" s="134"/>
      <c r="X105" s="115" t="e">
        <f t="shared" si="55"/>
        <v>#DIV/0!</v>
      </c>
    </row>
    <row r="106" spans="1:24" s="137" customFormat="1" x14ac:dyDescent="0.25">
      <c r="A106" s="135" t="s">
        <v>465</v>
      </c>
      <c r="B106" s="136" t="s">
        <v>466</v>
      </c>
      <c r="C106" s="136" t="s">
        <v>127</v>
      </c>
      <c r="D106" s="136" t="s">
        <v>445</v>
      </c>
      <c r="E106" s="113">
        <f t="shared" si="79"/>
        <v>0</v>
      </c>
      <c r="F106" s="114">
        <f t="shared" si="79"/>
        <v>0</v>
      </c>
      <c r="G106" s="115" t="e">
        <f t="shared" si="50"/>
        <v>#DIV/0!</v>
      </c>
      <c r="H106" s="134"/>
      <c r="I106" s="126"/>
      <c r="J106" s="115" t="e">
        <f t="shared" si="51"/>
        <v>#DIV/0!</v>
      </c>
      <c r="K106" s="127"/>
      <c r="L106" s="134"/>
      <c r="M106" s="126"/>
      <c r="N106" s="115" t="e">
        <f t="shared" si="52"/>
        <v>#DIV/0!</v>
      </c>
      <c r="O106" s="126"/>
      <c r="P106" s="126"/>
      <c r="Q106" s="115" t="e">
        <f t="shared" si="53"/>
        <v>#DIV/0!</v>
      </c>
      <c r="R106" s="127"/>
      <c r="S106" s="128"/>
      <c r="T106" s="134"/>
      <c r="U106" s="115" t="e">
        <f t="shared" si="54"/>
        <v>#DIV/0!</v>
      </c>
      <c r="V106" s="134"/>
      <c r="W106" s="134"/>
      <c r="X106" s="115" t="e">
        <f t="shared" si="55"/>
        <v>#DIV/0!</v>
      </c>
    </row>
    <row r="107" spans="1:24" s="137" customFormat="1" ht="15" customHeight="1" x14ac:dyDescent="0.25">
      <c r="A107" s="135" t="s">
        <v>467</v>
      </c>
      <c r="B107" s="136" t="s">
        <v>468</v>
      </c>
      <c r="C107" s="136" t="s">
        <v>127</v>
      </c>
      <c r="D107" s="136" t="s">
        <v>469</v>
      </c>
      <c r="E107" s="113">
        <f t="shared" si="79"/>
        <v>0</v>
      </c>
      <c r="F107" s="114">
        <f t="shared" si="79"/>
        <v>0</v>
      </c>
      <c r="G107" s="115" t="e">
        <f t="shared" si="50"/>
        <v>#DIV/0!</v>
      </c>
      <c r="H107" s="134"/>
      <c r="I107" s="126"/>
      <c r="J107" s="115" t="e">
        <f t="shared" si="51"/>
        <v>#DIV/0!</v>
      </c>
      <c r="K107" s="127"/>
      <c r="L107" s="134"/>
      <c r="M107" s="126"/>
      <c r="N107" s="115" t="e">
        <f t="shared" si="52"/>
        <v>#DIV/0!</v>
      </c>
      <c r="O107" s="126"/>
      <c r="P107" s="126"/>
      <c r="Q107" s="115" t="e">
        <f t="shared" si="53"/>
        <v>#DIV/0!</v>
      </c>
      <c r="R107" s="127"/>
      <c r="S107" s="128"/>
      <c r="T107" s="134"/>
      <c r="U107" s="115" t="e">
        <f t="shared" si="54"/>
        <v>#DIV/0!</v>
      </c>
      <c r="V107" s="134"/>
      <c r="W107" s="134"/>
      <c r="X107" s="115" t="e">
        <f t="shared" si="55"/>
        <v>#DIV/0!</v>
      </c>
    </row>
    <row r="108" spans="1:24" s="137" customFormat="1" ht="30" x14ac:dyDescent="0.25">
      <c r="A108" s="135" t="s">
        <v>470</v>
      </c>
      <c r="B108" s="136" t="s">
        <v>471</v>
      </c>
      <c r="C108" s="136" t="s">
        <v>127</v>
      </c>
      <c r="D108" s="136" t="s">
        <v>472</v>
      </c>
      <c r="E108" s="113">
        <f t="shared" si="79"/>
        <v>0</v>
      </c>
      <c r="F108" s="114">
        <f t="shared" si="79"/>
        <v>0</v>
      </c>
      <c r="G108" s="115" t="e">
        <f t="shared" si="50"/>
        <v>#DIV/0!</v>
      </c>
      <c r="H108" s="134"/>
      <c r="I108" s="126"/>
      <c r="J108" s="115" t="e">
        <f t="shared" si="51"/>
        <v>#DIV/0!</v>
      </c>
      <c r="K108" s="127"/>
      <c r="L108" s="134"/>
      <c r="M108" s="126"/>
      <c r="N108" s="115" t="e">
        <f t="shared" si="52"/>
        <v>#DIV/0!</v>
      </c>
      <c r="O108" s="126"/>
      <c r="P108" s="126"/>
      <c r="Q108" s="115" t="e">
        <f t="shared" si="53"/>
        <v>#DIV/0!</v>
      </c>
      <c r="R108" s="127"/>
      <c r="S108" s="128"/>
      <c r="T108" s="134"/>
      <c r="U108" s="115" t="e">
        <f t="shared" si="54"/>
        <v>#DIV/0!</v>
      </c>
      <c r="V108" s="134"/>
      <c r="W108" s="134"/>
      <c r="X108" s="115" t="e">
        <f t="shared" si="55"/>
        <v>#DIV/0!</v>
      </c>
    </row>
    <row r="109" spans="1:24" s="137" customFormat="1" ht="21" customHeight="1" x14ac:dyDescent="0.25">
      <c r="A109" s="135" t="s">
        <v>473</v>
      </c>
      <c r="B109" s="136" t="s">
        <v>474</v>
      </c>
      <c r="C109" s="136" t="s">
        <v>127</v>
      </c>
      <c r="D109" s="136" t="s">
        <v>475</v>
      </c>
      <c r="E109" s="113">
        <f t="shared" si="79"/>
        <v>0</v>
      </c>
      <c r="F109" s="114">
        <f t="shared" si="79"/>
        <v>0</v>
      </c>
      <c r="G109" s="115" t="e">
        <f t="shared" si="50"/>
        <v>#DIV/0!</v>
      </c>
      <c r="H109" s="134"/>
      <c r="I109" s="126"/>
      <c r="J109" s="115" t="e">
        <f t="shared" si="51"/>
        <v>#DIV/0!</v>
      </c>
      <c r="K109" s="127"/>
      <c r="L109" s="134"/>
      <c r="M109" s="126"/>
      <c r="N109" s="115" t="e">
        <f t="shared" si="52"/>
        <v>#DIV/0!</v>
      </c>
      <c r="O109" s="126"/>
      <c r="P109" s="126"/>
      <c r="Q109" s="115" t="e">
        <f t="shared" si="53"/>
        <v>#DIV/0!</v>
      </c>
      <c r="R109" s="127"/>
      <c r="S109" s="128"/>
      <c r="T109" s="134"/>
      <c r="U109" s="115" t="e">
        <f t="shared" si="54"/>
        <v>#DIV/0!</v>
      </c>
      <c r="V109" s="134"/>
      <c r="W109" s="134"/>
      <c r="X109" s="115" t="e">
        <f t="shared" si="55"/>
        <v>#DIV/0!</v>
      </c>
    </row>
    <row r="110" spans="1:24" s="137" customFormat="1" x14ac:dyDescent="0.25">
      <c r="A110" s="135" t="s">
        <v>476</v>
      </c>
      <c r="B110" s="136" t="s">
        <v>477</v>
      </c>
      <c r="C110" s="136" t="s">
        <v>127</v>
      </c>
      <c r="D110" s="136" t="s">
        <v>478</v>
      </c>
      <c r="E110" s="113">
        <f t="shared" si="79"/>
        <v>0</v>
      </c>
      <c r="F110" s="114">
        <f t="shared" si="79"/>
        <v>0</v>
      </c>
      <c r="G110" s="115" t="e">
        <f t="shared" si="50"/>
        <v>#DIV/0!</v>
      </c>
      <c r="H110" s="134"/>
      <c r="I110" s="126"/>
      <c r="J110" s="115" t="e">
        <f t="shared" si="51"/>
        <v>#DIV/0!</v>
      </c>
      <c r="K110" s="127"/>
      <c r="L110" s="134"/>
      <c r="M110" s="126"/>
      <c r="N110" s="115" t="e">
        <f t="shared" si="52"/>
        <v>#DIV/0!</v>
      </c>
      <c r="O110" s="126"/>
      <c r="P110" s="126"/>
      <c r="Q110" s="115" t="e">
        <f t="shared" si="53"/>
        <v>#DIV/0!</v>
      </c>
      <c r="R110" s="127"/>
      <c r="S110" s="128"/>
      <c r="T110" s="134"/>
      <c r="U110" s="115" t="e">
        <f t="shared" si="54"/>
        <v>#DIV/0!</v>
      </c>
      <c r="V110" s="134"/>
      <c r="W110" s="134"/>
      <c r="X110" s="115" t="e">
        <f t="shared" si="55"/>
        <v>#DIV/0!</v>
      </c>
    </row>
    <row r="111" spans="1:24" s="137" customFormat="1" ht="15" customHeight="1" x14ac:dyDescent="0.25">
      <c r="A111" s="135" t="s">
        <v>479</v>
      </c>
      <c r="B111" s="136" t="s">
        <v>480</v>
      </c>
      <c r="C111" s="136" t="s">
        <v>127</v>
      </c>
      <c r="D111" s="136" t="s">
        <v>481</v>
      </c>
      <c r="E111" s="113">
        <f t="shared" si="79"/>
        <v>0</v>
      </c>
      <c r="F111" s="114">
        <f t="shared" si="79"/>
        <v>0</v>
      </c>
      <c r="G111" s="115" t="e">
        <f t="shared" si="50"/>
        <v>#DIV/0!</v>
      </c>
      <c r="H111" s="134"/>
      <c r="I111" s="126"/>
      <c r="J111" s="115" t="e">
        <f t="shared" si="51"/>
        <v>#DIV/0!</v>
      </c>
      <c r="K111" s="127"/>
      <c r="L111" s="134"/>
      <c r="M111" s="126"/>
      <c r="N111" s="115" t="e">
        <f t="shared" si="52"/>
        <v>#DIV/0!</v>
      </c>
      <c r="O111" s="126"/>
      <c r="P111" s="126"/>
      <c r="Q111" s="115" t="e">
        <f t="shared" si="53"/>
        <v>#DIV/0!</v>
      </c>
      <c r="R111" s="127"/>
      <c r="S111" s="128"/>
      <c r="T111" s="134"/>
      <c r="U111" s="115" t="e">
        <f t="shared" si="54"/>
        <v>#DIV/0!</v>
      </c>
      <c r="V111" s="134"/>
      <c r="W111" s="134"/>
      <c r="X111" s="115" t="e">
        <f t="shared" si="55"/>
        <v>#DIV/0!</v>
      </c>
    </row>
    <row r="112" spans="1:24" s="137" customFormat="1" ht="30" x14ac:dyDescent="0.25">
      <c r="A112" s="135" t="s">
        <v>482</v>
      </c>
      <c r="B112" s="136" t="s">
        <v>483</v>
      </c>
      <c r="C112" s="136" t="s">
        <v>127</v>
      </c>
      <c r="D112" s="136" t="s">
        <v>484</v>
      </c>
      <c r="E112" s="113">
        <f t="shared" si="79"/>
        <v>0</v>
      </c>
      <c r="F112" s="114">
        <f t="shared" si="79"/>
        <v>0</v>
      </c>
      <c r="G112" s="115" t="e">
        <f t="shared" si="50"/>
        <v>#DIV/0!</v>
      </c>
      <c r="H112" s="134"/>
      <c r="I112" s="126"/>
      <c r="J112" s="115" t="e">
        <f t="shared" si="51"/>
        <v>#DIV/0!</v>
      </c>
      <c r="K112" s="127"/>
      <c r="L112" s="134"/>
      <c r="M112" s="126"/>
      <c r="N112" s="115" t="e">
        <f t="shared" si="52"/>
        <v>#DIV/0!</v>
      </c>
      <c r="O112" s="126"/>
      <c r="P112" s="126"/>
      <c r="Q112" s="115" t="e">
        <f t="shared" si="53"/>
        <v>#DIV/0!</v>
      </c>
      <c r="R112" s="127"/>
      <c r="S112" s="128"/>
      <c r="T112" s="134"/>
      <c r="U112" s="115" t="e">
        <f t="shared" si="54"/>
        <v>#DIV/0!</v>
      </c>
      <c r="V112" s="134"/>
      <c r="W112" s="134"/>
      <c r="X112" s="115" t="e">
        <f t="shared" si="55"/>
        <v>#DIV/0!</v>
      </c>
    </row>
    <row r="113" spans="1:24" s="137" customFormat="1" ht="45" x14ac:dyDescent="0.25">
      <c r="A113" s="135" t="s">
        <v>448</v>
      </c>
      <c r="B113" s="136" t="s">
        <v>485</v>
      </c>
      <c r="C113" s="136" t="s">
        <v>127</v>
      </c>
      <c r="D113" s="136" t="s">
        <v>450</v>
      </c>
      <c r="E113" s="113">
        <f t="shared" si="79"/>
        <v>0</v>
      </c>
      <c r="F113" s="114">
        <f t="shared" si="79"/>
        <v>0</v>
      </c>
      <c r="G113" s="115" t="e">
        <f t="shared" si="50"/>
        <v>#DIV/0!</v>
      </c>
      <c r="H113" s="134"/>
      <c r="I113" s="126"/>
      <c r="J113" s="115" t="e">
        <f t="shared" si="51"/>
        <v>#DIV/0!</v>
      </c>
      <c r="K113" s="127"/>
      <c r="L113" s="134"/>
      <c r="M113" s="126"/>
      <c r="N113" s="115" t="e">
        <f t="shared" si="52"/>
        <v>#DIV/0!</v>
      </c>
      <c r="O113" s="126"/>
      <c r="P113" s="126"/>
      <c r="Q113" s="115" t="e">
        <f t="shared" si="53"/>
        <v>#DIV/0!</v>
      </c>
      <c r="R113" s="127"/>
      <c r="S113" s="128"/>
      <c r="T113" s="134"/>
      <c r="U113" s="115" t="e">
        <f t="shared" si="54"/>
        <v>#DIV/0!</v>
      </c>
      <c r="V113" s="134"/>
      <c r="W113" s="134"/>
      <c r="X113" s="115" t="e">
        <f t="shared" si="55"/>
        <v>#DIV/0!</v>
      </c>
    </row>
    <row r="114" spans="1:24" s="137" customFormat="1" ht="45" x14ac:dyDescent="0.25">
      <c r="A114" s="135" t="s">
        <v>448</v>
      </c>
      <c r="B114" s="136" t="s">
        <v>486</v>
      </c>
      <c r="C114" s="136" t="s">
        <v>127</v>
      </c>
      <c r="D114" s="136" t="s">
        <v>453</v>
      </c>
      <c r="E114" s="113">
        <f t="shared" si="79"/>
        <v>0</v>
      </c>
      <c r="F114" s="114">
        <f t="shared" si="79"/>
        <v>0</v>
      </c>
      <c r="G114" s="115" t="e">
        <f t="shared" si="50"/>
        <v>#DIV/0!</v>
      </c>
      <c r="H114" s="134"/>
      <c r="I114" s="126"/>
      <c r="J114" s="115" t="e">
        <f t="shared" si="51"/>
        <v>#DIV/0!</v>
      </c>
      <c r="K114" s="127"/>
      <c r="L114" s="134"/>
      <c r="M114" s="126"/>
      <c r="N114" s="115" t="e">
        <f t="shared" si="52"/>
        <v>#DIV/0!</v>
      </c>
      <c r="O114" s="126"/>
      <c r="P114" s="126"/>
      <c r="Q114" s="115" t="e">
        <f t="shared" si="53"/>
        <v>#DIV/0!</v>
      </c>
      <c r="R114" s="127"/>
      <c r="S114" s="128"/>
      <c r="T114" s="134"/>
      <c r="U114" s="115" t="e">
        <f t="shared" si="54"/>
        <v>#DIV/0!</v>
      </c>
      <c r="V114" s="134"/>
      <c r="W114" s="134"/>
      <c r="X114" s="115" t="e">
        <f t="shared" si="55"/>
        <v>#DIV/0!</v>
      </c>
    </row>
    <row r="115" spans="1:24" s="119" customFormat="1" ht="14.25" x14ac:dyDescent="0.2">
      <c r="A115" s="111" t="s">
        <v>487</v>
      </c>
      <c r="B115" s="112" t="s">
        <v>488</v>
      </c>
      <c r="C115" s="112" t="s">
        <v>128</v>
      </c>
      <c r="D115" s="112" t="s">
        <v>258</v>
      </c>
      <c r="E115" s="113">
        <f>E117+E128+E129+E130+E139+E140</f>
        <v>11929160.93</v>
      </c>
      <c r="F115" s="130">
        <f t="shared" ref="F115" si="80">F117+F128+F129+F130+F139+F140</f>
        <v>11928432.93</v>
      </c>
      <c r="G115" s="115">
        <f t="shared" si="50"/>
        <v>0.99993897307578694</v>
      </c>
      <c r="H115" s="113">
        <f t="shared" ref="H115:W115" si="81">H117+H128+H129+H130+H139+H140</f>
        <v>1883544.02</v>
      </c>
      <c r="I115" s="114">
        <f t="shared" si="81"/>
        <v>1883544.02</v>
      </c>
      <c r="J115" s="115">
        <f t="shared" si="51"/>
        <v>1</v>
      </c>
      <c r="K115" s="118"/>
      <c r="L115" s="113">
        <f t="shared" si="81"/>
        <v>0</v>
      </c>
      <c r="M115" s="114">
        <f t="shared" si="81"/>
        <v>0</v>
      </c>
      <c r="N115" s="115" t="e">
        <f t="shared" si="52"/>
        <v>#DIV/0!</v>
      </c>
      <c r="O115" s="114">
        <f t="shared" si="81"/>
        <v>0</v>
      </c>
      <c r="P115" s="114">
        <f t="shared" si="81"/>
        <v>0</v>
      </c>
      <c r="Q115" s="115" t="e">
        <f t="shared" si="53"/>
        <v>#DIV/0!</v>
      </c>
      <c r="R115" s="118"/>
      <c r="S115" s="113">
        <f t="shared" si="81"/>
        <v>10045616.91</v>
      </c>
      <c r="T115" s="113">
        <f t="shared" si="81"/>
        <v>10044888.91</v>
      </c>
      <c r="U115" s="115">
        <f t="shared" si="54"/>
        <v>0.99992753058308692</v>
      </c>
      <c r="V115" s="113">
        <f t="shared" si="81"/>
        <v>0</v>
      </c>
      <c r="W115" s="113">
        <f t="shared" si="81"/>
        <v>0</v>
      </c>
      <c r="X115" s="115" t="e">
        <f t="shared" si="55"/>
        <v>#DIV/0!</v>
      </c>
    </row>
    <row r="116" spans="1:24" s="137" customFormat="1" ht="30" x14ac:dyDescent="0.25">
      <c r="A116" s="135" t="s">
        <v>489</v>
      </c>
      <c r="B116" s="136" t="s">
        <v>490</v>
      </c>
      <c r="C116" s="136" t="s">
        <v>128</v>
      </c>
      <c r="D116" s="136" t="s">
        <v>491</v>
      </c>
      <c r="E116" s="134"/>
      <c r="F116" s="114">
        <f t="shared" ref="F116:F129" si="82">I116+M116+P116+T116</f>
        <v>0</v>
      </c>
      <c r="G116" s="115" t="e">
        <f t="shared" si="50"/>
        <v>#DIV/0!</v>
      </c>
      <c r="H116" s="134"/>
      <c r="I116" s="126"/>
      <c r="J116" s="115" t="e">
        <f t="shared" si="51"/>
        <v>#DIV/0!</v>
      </c>
      <c r="K116" s="127"/>
      <c r="L116" s="134"/>
      <c r="M116" s="126"/>
      <c r="N116" s="115" t="e">
        <f t="shared" si="52"/>
        <v>#DIV/0!</v>
      </c>
      <c r="O116" s="126"/>
      <c r="P116" s="126"/>
      <c r="Q116" s="115" t="e">
        <f t="shared" si="53"/>
        <v>#DIV/0!</v>
      </c>
      <c r="R116" s="127"/>
      <c r="S116" s="134"/>
      <c r="T116" s="134"/>
      <c r="U116" s="115" t="e">
        <f t="shared" si="54"/>
        <v>#DIV/0!</v>
      </c>
      <c r="V116" s="134"/>
      <c r="W116" s="134"/>
      <c r="X116" s="115" t="e">
        <f t="shared" si="55"/>
        <v>#DIV/0!</v>
      </c>
    </row>
    <row r="117" spans="1:24" s="137" customFormat="1" x14ac:dyDescent="0.25">
      <c r="A117" s="124" t="s">
        <v>492</v>
      </c>
      <c r="B117" s="136" t="s">
        <v>493</v>
      </c>
      <c r="C117" s="136" t="s">
        <v>128</v>
      </c>
      <c r="D117" s="136" t="s">
        <v>494</v>
      </c>
      <c r="E117" s="134">
        <f>SUM(E118:E127)</f>
        <v>10601872.199999999</v>
      </c>
      <c r="F117" s="130">
        <f t="shared" ref="F117" si="83">SUM(F118:F127)</f>
        <v>10601144.199999999</v>
      </c>
      <c r="G117" s="115">
        <f t="shared" si="50"/>
        <v>0.9999313328828846</v>
      </c>
      <c r="H117" s="134">
        <f t="shared" ref="H117:W117" si="84">SUM(H118:H127)</f>
        <v>1883544.02</v>
      </c>
      <c r="I117" s="126">
        <f t="shared" si="84"/>
        <v>1883544.02</v>
      </c>
      <c r="J117" s="115">
        <f t="shared" si="51"/>
        <v>1</v>
      </c>
      <c r="K117" s="127"/>
      <c r="L117" s="134">
        <f t="shared" si="84"/>
        <v>0</v>
      </c>
      <c r="M117" s="126">
        <f t="shared" si="84"/>
        <v>0</v>
      </c>
      <c r="N117" s="115" t="e">
        <f t="shared" si="52"/>
        <v>#DIV/0!</v>
      </c>
      <c r="O117" s="126">
        <f t="shared" si="84"/>
        <v>0</v>
      </c>
      <c r="P117" s="126">
        <f t="shared" si="84"/>
        <v>0</v>
      </c>
      <c r="Q117" s="115" t="e">
        <f t="shared" si="53"/>
        <v>#DIV/0!</v>
      </c>
      <c r="R117" s="127"/>
      <c r="S117" s="134">
        <f>SUM(S118:S127)</f>
        <v>8718328.1799999997</v>
      </c>
      <c r="T117" s="134">
        <f t="shared" ref="T117" si="85">SUM(T118:T127)</f>
        <v>8717600.1799999997</v>
      </c>
      <c r="U117" s="115">
        <f t="shared" si="54"/>
        <v>0.99991649775221014</v>
      </c>
      <c r="V117" s="134">
        <f t="shared" si="84"/>
        <v>0</v>
      </c>
      <c r="W117" s="134">
        <f t="shared" si="84"/>
        <v>0</v>
      </c>
      <c r="X117" s="115" t="e">
        <f t="shared" si="55"/>
        <v>#DIV/0!</v>
      </c>
    </row>
    <row r="118" spans="1:24" s="137" customFormat="1" x14ac:dyDescent="0.25">
      <c r="A118" s="124" t="s">
        <v>495</v>
      </c>
      <c r="B118" s="136" t="s">
        <v>496</v>
      </c>
      <c r="C118" s="136" t="s">
        <v>128</v>
      </c>
      <c r="D118" s="136" t="s">
        <v>497</v>
      </c>
      <c r="E118" s="113">
        <f t="shared" ref="E118:E129" si="86">H118+L118+O118+S118</f>
        <v>715274.81</v>
      </c>
      <c r="F118" s="114">
        <f t="shared" si="82"/>
        <v>715274.81</v>
      </c>
      <c r="G118" s="115">
        <f t="shared" si="50"/>
        <v>1</v>
      </c>
      <c r="H118" s="128">
        <v>527866.66</v>
      </c>
      <c r="I118" s="126">
        <v>527866.66</v>
      </c>
      <c r="J118" s="115">
        <f t="shared" si="51"/>
        <v>1</v>
      </c>
      <c r="K118" s="127"/>
      <c r="L118" s="134"/>
      <c r="M118" s="126"/>
      <c r="N118" s="115" t="e">
        <f t="shared" si="52"/>
        <v>#DIV/0!</v>
      </c>
      <c r="O118" s="126"/>
      <c r="P118" s="126"/>
      <c r="Q118" s="115" t="e">
        <f t="shared" si="53"/>
        <v>#DIV/0!</v>
      </c>
      <c r="R118" s="127"/>
      <c r="S118" s="128">
        <v>187408.15</v>
      </c>
      <c r="T118" s="128">
        <v>187408.15</v>
      </c>
      <c r="U118" s="115">
        <f t="shared" si="54"/>
        <v>1</v>
      </c>
      <c r="V118" s="128"/>
      <c r="W118" s="128"/>
      <c r="X118" s="115" t="e">
        <f t="shared" si="55"/>
        <v>#DIV/0!</v>
      </c>
    </row>
    <row r="119" spans="1:24" s="137" customFormat="1" x14ac:dyDescent="0.25">
      <c r="A119" s="124" t="s">
        <v>498</v>
      </c>
      <c r="B119" s="136" t="s">
        <v>499</v>
      </c>
      <c r="C119" s="136" t="s">
        <v>128</v>
      </c>
      <c r="D119" s="136" t="s">
        <v>458</v>
      </c>
      <c r="E119" s="113">
        <f t="shared" si="86"/>
        <v>1000</v>
      </c>
      <c r="F119" s="114">
        <f t="shared" si="82"/>
        <v>1000</v>
      </c>
      <c r="G119" s="115">
        <f t="shared" si="50"/>
        <v>1</v>
      </c>
      <c r="H119" s="128"/>
      <c r="I119" s="126"/>
      <c r="J119" s="115" t="e">
        <f t="shared" si="51"/>
        <v>#DIV/0!</v>
      </c>
      <c r="K119" s="127"/>
      <c r="L119" s="134"/>
      <c r="M119" s="126"/>
      <c r="N119" s="115" t="e">
        <f t="shared" si="52"/>
        <v>#DIV/0!</v>
      </c>
      <c r="O119" s="126"/>
      <c r="P119" s="126"/>
      <c r="Q119" s="115" t="e">
        <f t="shared" si="53"/>
        <v>#DIV/0!</v>
      </c>
      <c r="R119" s="127"/>
      <c r="S119" s="128">
        <v>1000</v>
      </c>
      <c r="T119" s="128">
        <v>1000</v>
      </c>
      <c r="U119" s="115">
        <f t="shared" si="54"/>
        <v>1</v>
      </c>
      <c r="V119" s="128"/>
      <c r="W119" s="128"/>
      <c r="X119" s="115" t="e">
        <f t="shared" si="55"/>
        <v>#DIV/0!</v>
      </c>
    </row>
    <row r="120" spans="1:24" s="137" customFormat="1" x14ac:dyDescent="0.25">
      <c r="A120" s="124" t="s">
        <v>500</v>
      </c>
      <c r="B120" s="136" t="s">
        <v>501</v>
      </c>
      <c r="C120" s="136" t="s">
        <v>128</v>
      </c>
      <c r="D120" s="136" t="s">
        <v>502</v>
      </c>
      <c r="E120" s="113">
        <f t="shared" si="86"/>
        <v>1528982.4400000002</v>
      </c>
      <c r="F120" s="114">
        <f t="shared" si="82"/>
        <v>1528982.4400000002</v>
      </c>
      <c r="G120" s="115">
        <f t="shared" si="50"/>
        <v>1</v>
      </c>
      <c r="H120" s="128">
        <v>1155514.3600000001</v>
      </c>
      <c r="I120" s="126">
        <v>1155514.3600000001</v>
      </c>
      <c r="J120" s="115">
        <f t="shared" si="51"/>
        <v>1</v>
      </c>
      <c r="K120" s="127"/>
      <c r="L120" s="134"/>
      <c r="M120" s="126"/>
      <c r="N120" s="115" t="e">
        <f t="shared" si="52"/>
        <v>#DIV/0!</v>
      </c>
      <c r="O120" s="126"/>
      <c r="P120" s="126"/>
      <c r="Q120" s="115" t="e">
        <f t="shared" si="53"/>
        <v>#DIV/0!</v>
      </c>
      <c r="R120" s="127"/>
      <c r="S120" s="128">
        <v>373468.08</v>
      </c>
      <c r="T120" s="128">
        <v>373468.08</v>
      </c>
      <c r="U120" s="115">
        <f t="shared" si="54"/>
        <v>1</v>
      </c>
      <c r="V120" s="128"/>
      <c r="W120" s="128"/>
      <c r="X120" s="115" t="e">
        <f t="shared" si="55"/>
        <v>#DIV/0!</v>
      </c>
    </row>
    <row r="121" spans="1:24" s="137" customFormat="1" ht="45" x14ac:dyDescent="0.25">
      <c r="A121" s="124" t="s">
        <v>503</v>
      </c>
      <c r="B121" s="136" t="s">
        <v>504</v>
      </c>
      <c r="C121" s="136" t="s">
        <v>128</v>
      </c>
      <c r="D121" s="136" t="s">
        <v>461</v>
      </c>
      <c r="E121" s="113">
        <f t="shared" si="86"/>
        <v>0</v>
      </c>
      <c r="F121" s="114">
        <f t="shared" si="82"/>
        <v>0</v>
      </c>
      <c r="G121" s="115" t="e">
        <f t="shared" si="50"/>
        <v>#DIV/0!</v>
      </c>
      <c r="H121" s="128"/>
      <c r="I121" s="126"/>
      <c r="J121" s="115" t="e">
        <f t="shared" si="51"/>
        <v>#DIV/0!</v>
      </c>
      <c r="K121" s="127"/>
      <c r="L121" s="134"/>
      <c r="M121" s="126"/>
      <c r="N121" s="115" t="e">
        <f t="shared" si="52"/>
        <v>#DIV/0!</v>
      </c>
      <c r="O121" s="126"/>
      <c r="P121" s="126"/>
      <c r="Q121" s="115" t="e">
        <f t="shared" si="53"/>
        <v>#DIV/0!</v>
      </c>
      <c r="R121" s="127"/>
      <c r="S121" s="128"/>
      <c r="T121" s="128"/>
      <c r="U121" s="115" t="e">
        <f t="shared" si="54"/>
        <v>#DIV/0!</v>
      </c>
      <c r="V121" s="128"/>
      <c r="W121" s="128"/>
      <c r="X121" s="115" t="e">
        <f t="shared" si="55"/>
        <v>#DIV/0!</v>
      </c>
    </row>
    <row r="122" spans="1:24" s="137" customFormat="1" x14ac:dyDescent="0.25">
      <c r="A122" s="124" t="s">
        <v>505</v>
      </c>
      <c r="B122" s="136" t="s">
        <v>506</v>
      </c>
      <c r="C122" s="136" t="s">
        <v>128</v>
      </c>
      <c r="D122" s="136" t="s">
        <v>464</v>
      </c>
      <c r="E122" s="113">
        <f t="shared" si="86"/>
        <v>2943023.52</v>
      </c>
      <c r="F122" s="114">
        <f t="shared" si="82"/>
        <v>2943023.52</v>
      </c>
      <c r="G122" s="115">
        <f t="shared" si="50"/>
        <v>1</v>
      </c>
      <c r="H122" s="128">
        <v>200163</v>
      </c>
      <c r="I122" s="126">
        <v>200163</v>
      </c>
      <c r="J122" s="115">
        <f t="shared" si="51"/>
        <v>1</v>
      </c>
      <c r="K122" s="127"/>
      <c r="L122" s="134"/>
      <c r="M122" s="126"/>
      <c r="N122" s="115" t="e">
        <f t="shared" si="52"/>
        <v>#DIV/0!</v>
      </c>
      <c r="O122" s="126"/>
      <c r="P122" s="126"/>
      <c r="Q122" s="115" t="e">
        <f t="shared" si="53"/>
        <v>#DIV/0!</v>
      </c>
      <c r="R122" s="127"/>
      <c r="S122" s="128">
        <v>2742860.52</v>
      </c>
      <c r="T122" s="128">
        <v>2742860.52</v>
      </c>
      <c r="U122" s="115">
        <f t="shared" si="54"/>
        <v>1</v>
      </c>
      <c r="V122" s="128"/>
      <c r="W122" s="128"/>
      <c r="X122" s="115" t="e">
        <f t="shared" si="55"/>
        <v>#DIV/0!</v>
      </c>
    </row>
    <row r="123" spans="1:24" s="137" customFormat="1" x14ac:dyDescent="0.25">
      <c r="A123" s="124" t="s">
        <v>507</v>
      </c>
      <c r="B123" s="136" t="s">
        <v>508</v>
      </c>
      <c r="C123" s="136" t="s">
        <v>128</v>
      </c>
      <c r="D123" s="136" t="s">
        <v>445</v>
      </c>
      <c r="E123" s="113">
        <f t="shared" si="86"/>
        <v>5413591.4299999997</v>
      </c>
      <c r="F123" s="114">
        <f t="shared" si="82"/>
        <v>5412863.4299999997</v>
      </c>
      <c r="G123" s="115">
        <f t="shared" si="50"/>
        <v>0.99986552365293657</v>
      </c>
      <c r="H123" s="128"/>
      <c r="I123" s="126"/>
      <c r="J123" s="115" t="e">
        <f t="shared" si="51"/>
        <v>#DIV/0!</v>
      </c>
      <c r="K123" s="127"/>
      <c r="L123" s="134"/>
      <c r="M123" s="126"/>
      <c r="N123" s="115" t="e">
        <f t="shared" si="52"/>
        <v>#DIV/0!</v>
      </c>
      <c r="O123" s="126"/>
      <c r="P123" s="126"/>
      <c r="Q123" s="115" t="e">
        <f t="shared" si="53"/>
        <v>#DIV/0!</v>
      </c>
      <c r="R123" s="127"/>
      <c r="S123" s="128">
        <v>5413591.4299999997</v>
      </c>
      <c r="T123" s="128">
        <v>5412863.4299999997</v>
      </c>
      <c r="U123" s="115">
        <f t="shared" si="54"/>
        <v>0.99986552365293657</v>
      </c>
      <c r="V123" s="128"/>
      <c r="W123" s="128"/>
      <c r="X123" s="115" t="e">
        <f t="shared" si="55"/>
        <v>#DIV/0!</v>
      </c>
    </row>
    <row r="124" spans="1:24" s="137" customFormat="1" x14ac:dyDescent="0.25">
      <c r="A124" s="124" t="s">
        <v>509</v>
      </c>
      <c r="B124" s="136" t="s">
        <v>510</v>
      </c>
      <c r="C124" s="136" t="s">
        <v>128</v>
      </c>
      <c r="D124" s="136" t="s">
        <v>511</v>
      </c>
      <c r="E124" s="113">
        <f t="shared" si="86"/>
        <v>0</v>
      </c>
      <c r="F124" s="114">
        <f t="shared" si="82"/>
        <v>0</v>
      </c>
      <c r="G124" s="115" t="e">
        <f t="shared" si="50"/>
        <v>#DIV/0!</v>
      </c>
      <c r="H124" s="128"/>
      <c r="I124" s="126"/>
      <c r="J124" s="115" t="e">
        <f t="shared" si="51"/>
        <v>#DIV/0!</v>
      </c>
      <c r="K124" s="127"/>
      <c r="L124" s="134"/>
      <c r="M124" s="126"/>
      <c r="N124" s="115" t="e">
        <f t="shared" si="52"/>
        <v>#DIV/0!</v>
      </c>
      <c r="O124" s="126"/>
      <c r="P124" s="126"/>
      <c r="Q124" s="115" t="e">
        <f t="shared" si="53"/>
        <v>#DIV/0!</v>
      </c>
      <c r="R124" s="127"/>
      <c r="S124" s="128"/>
      <c r="T124" s="128"/>
      <c r="U124" s="115" t="e">
        <f t="shared" si="54"/>
        <v>#DIV/0!</v>
      </c>
      <c r="V124" s="128"/>
      <c r="W124" s="128"/>
      <c r="X124" s="115" t="e">
        <f t="shared" si="55"/>
        <v>#DIV/0!</v>
      </c>
    </row>
    <row r="125" spans="1:24" s="137" customFormat="1" ht="30" x14ac:dyDescent="0.25">
      <c r="A125" s="124" t="s">
        <v>512</v>
      </c>
      <c r="B125" s="136" t="s">
        <v>513</v>
      </c>
      <c r="C125" s="136" t="s">
        <v>128</v>
      </c>
      <c r="D125" s="136" t="s">
        <v>469</v>
      </c>
      <c r="E125" s="113">
        <f t="shared" si="86"/>
        <v>0</v>
      </c>
      <c r="F125" s="114">
        <f t="shared" si="82"/>
        <v>0</v>
      </c>
      <c r="G125" s="115" t="e">
        <f t="shared" si="50"/>
        <v>#DIV/0!</v>
      </c>
      <c r="H125" s="128"/>
      <c r="I125" s="126"/>
      <c r="J125" s="115" t="e">
        <f t="shared" si="51"/>
        <v>#DIV/0!</v>
      </c>
      <c r="K125" s="127"/>
      <c r="L125" s="134"/>
      <c r="M125" s="126"/>
      <c r="N125" s="115" t="e">
        <f t="shared" si="52"/>
        <v>#DIV/0!</v>
      </c>
      <c r="O125" s="126"/>
      <c r="P125" s="126"/>
      <c r="Q125" s="115" t="e">
        <f t="shared" si="53"/>
        <v>#DIV/0!</v>
      </c>
      <c r="R125" s="127"/>
      <c r="S125" s="128"/>
      <c r="T125" s="128"/>
      <c r="U125" s="115" t="e">
        <f t="shared" si="54"/>
        <v>#DIV/0!</v>
      </c>
      <c r="V125" s="128"/>
      <c r="W125" s="128"/>
      <c r="X125" s="115" t="e">
        <f t="shared" si="55"/>
        <v>#DIV/0!</v>
      </c>
    </row>
    <row r="126" spans="1:24" s="137" customFormat="1" ht="45" x14ac:dyDescent="0.25">
      <c r="A126" s="124" t="s">
        <v>514</v>
      </c>
      <c r="B126" s="136" t="s">
        <v>515</v>
      </c>
      <c r="C126" s="136" t="s">
        <v>128</v>
      </c>
      <c r="D126" s="136" t="s">
        <v>516</v>
      </c>
      <c r="E126" s="113">
        <f t="shared" si="86"/>
        <v>0</v>
      </c>
      <c r="F126" s="114">
        <f t="shared" si="82"/>
        <v>0</v>
      </c>
      <c r="G126" s="115" t="e">
        <f t="shared" si="50"/>
        <v>#DIV/0!</v>
      </c>
      <c r="H126" s="128"/>
      <c r="I126" s="126"/>
      <c r="J126" s="115" t="e">
        <f t="shared" si="51"/>
        <v>#DIV/0!</v>
      </c>
      <c r="K126" s="127"/>
      <c r="L126" s="134"/>
      <c r="M126" s="126"/>
      <c r="N126" s="115" t="e">
        <f t="shared" si="52"/>
        <v>#DIV/0!</v>
      </c>
      <c r="O126" s="126"/>
      <c r="P126" s="126"/>
      <c r="Q126" s="115" t="e">
        <f t="shared" si="53"/>
        <v>#DIV/0!</v>
      </c>
      <c r="R126" s="127"/>
      <c r="S126" s="128"/>
      <c r="T126" s="128"/>
      <c r="U126" s="115" t="e">
        <f t="shared" si="54"/>
        <v>#DIV/0!</v>
      </c>
      <c r="V126" s="128"/>
      <c r="W126" s="128"/>
      <c r="X126" s="115" t="e">
        <f t="shared" si="55"/>
        <v>#DIV/0!</v>
      </c>
    </row>
    <row r="127" spans="1:24" s="137" customFormat="1" ht="30" x14ac:dyDescent="0.25">
      <c r="A127" s="124" t="s">
        <v>517</v>
      </c>
      <c r="B127" s="136" t="s">
        <v>518</v>
      </c>
      <c r="C127" s="136" t="s">
        <v>128</v>
      </c>
      <c r="D127" s="136" t="s">
        <v>519</v>
      </c>
      <c r="E127" s="113">
        <f t="shared" si="86"/>
        <v>0</v>
      </c>
      <c r="F127" s="114">
        <f t="shared" si="82"/>
        <v>0</v>
      </c>
      <c r="G127" s="115" t="e">
        <f t="shared" si="50"/>
        <v>#DIV/0!</v>
      </c>
      <c r="H127" s="128"/>
      <c r="I127" s="126"/>
      <c r="J127" s="115" t="e">
        <f t="shared" si="51"/>
        <v>#DIV/0!</v>
      </c>
      <c r="K127" s="127"/>
      <c r="L127" s="134"/>
      <c r="M127" s="126"/>
      <c r="N127" s="115" t="e">
        <f t="shared" si="52"/>
        <v>#DIV/0!</v>
      </c>
      <c r="O127" s="126"/>
      <c r="P127" s="126"/>
      <c r="Q127" s="115" t="e">
        <f t="shared" si="53"/>
        <v>#DIV/0!</v>
      </c>
      <c r="R127" s="127"/>
      <c r="S127" s="128"/>
      <c r="T127" s="128"/>
      <c r="U127" s="115" t="e">
        <f t="shared" si="54"/>
        <v>#DIV/0!</v>
      </c>
      <c r="V127" s="128"/>
      <c r="W127" s="128"/>
      <c r="X127" s="115" t="e">
        <f t="shared" si="55"/>
        <v>#DIV/0!</v>
      </c>
    </row>
    <row r="128" spans="1:24" s="137" customFormat="1" x14ac:dyDescent="0.25">
      <c r="A128" s="124" t="s">
        <v>520</v>
      </c>
      <c r="B128" s="136" t="s">
        <v>521</v>
      </c>
      <c r="C128" s="136" t="s">
        <v>128</v>
      </c>
      <c r="D128" s="136" t="s">
        <v>478</v>
      </c>
      <c r="E128" s="113">
        <f t="shared" si="86"/>
        <v>369829</v>
      </c>
      <c r="F128" s="114">
        <f t="shared" si="82"/>
        <v>369829</v>
      </c>
      <c r="G128" s="115">
        <f t="shared" si="50"/>
        <v>1</v>
      </c>
      <c r="H128" s="128"/>
      <c r="I128" s="126"/>
      <c r="J128" s="115" t="e">
        <f t="shared" si="51"/>
        <v>#DIV/0!</v>
      </c>
      <c r="K128" s="127"/>
      <c r="L128" s="134"/>
      <c r="M128" s="126"/>
      <c r="N128" s="115" t="e">
        <f t="shared" si="52"/>
        <v>#DIV/0!</v>
      </c>
      <c r="O128" s="126"/>
      <c r="P128" s="126"/>
      <c r="Q128" s="115" t="e">
        <f t="shared" si="53"/>
        <v>#DIV/0!</v>
      </c>
      <c r="R128" s="127"/>
      <c r="S128" s="128">
        <v>369829</v>
      </c>
      <c r="T128" s="128">
        <v>369829</v>
      </c>
      <c r="U128" s="115">
        <f t="shared" si="54"/>
        <v>1</v>
      </c>
      <c r="V128" s="128"/>
      <c r="W128" s="128"/>
      <c r="X128" s="115" t="e">
        <f t="shared" si="55"/>
        <v>#DIV/0!</v>
      </c>
    </row>
    <row r="129" spans="1:24" s="137" customFormat="1" ht="15.75" customHeight="1" x14ac:dyDescent="0.25">
      <c r="A129" s="124" t="s">
        <v>522</v>
      </c>
      <c r="B129" s="136" t="s">
        <v>523</v>
      </c>
      <c r="C129" s="136" t="s">
        <v>128</v>
      </c>
      <c r="D129" s="136" t="s">
        <v>112</v>
      </c>
      <c r="E129" s="113">
        <f t="shared" si="86"/>
        <v>0</v>
      </c>
      <c r="F129" s="114">
        <f t="shared" si="82"/>
        <v>0</v>
      </c>
      <c r="G129" s="115" t="e">
        <f t="shared" si="50"/>
        <v>#DIV/0!</v>
      </c>
      <c r="H129" s="128"/>
      <c r="I129" s="126"/>
      <c r="J129" s="115" t="e">
        <f t="shared" si="51"/>
        <v>#DIV/0!</v>
      </c>
      <c r="K129" s="127"/>
      <c r="L129" s="134"/>
      <c r="M129" s="126"/>
      <c r="N129" s="115" t="e">
        <f t="shared" si="52"/>
        <v>#DIV/0!</v>
      </c>
      <c r="O129" s="126"/>
      <c r="P129" s="126"/>
      <c r="Q129" s="115" t="e">
        <f t="shared" si="53"/>
        <v>#DIV/0!</v>
      </c>
      <c r="R129" s="127"/>
      <c r="S129" s="128"/>
      <c r="T129" s="128"/>
      <c r="U129" s="115" t="e">
        <f t="shared" si="54"/>
        <v>#DIV/0!</v>
      </c>
      <c r="V129" s="128"/>
      <c r="W129" s="128"/>
      <c r="X129" s="115" t="e">
        <f t="shared" si="55"/>
        <v>#DIV/0!</v>
      </c>
    </row>
    <row r="130" spans="1:24" s="137" customFormat="1" x14ac:dyDescent="0.25">
      <c r="A130" s="124" t="s">
        <v>524</v>
      </c>
      <c r="B130" s="136" t="s">
        <v>525</v>
      </c>
      <c r="C130" s="136" t="s">
        <v>128</v>
      </c>
      <c r="D130" s="136" t="s">
        <v>114</v>
      </c>
      <c r="E130" s="134">
        <f>SUM(E131:E138)</f>
        <v>957459.73</v>
      </c>
      <c r="F130" s="131">
        <f t="shared" ref="F130" si="87">SUM(F131:F138)</f>
        <v>957459.73</v>
      </c>
      <c r="G130" s="115">
        <f t="shared" si="50"/>
        <v>1</v>
      </c>
      <c r="H130" s="134">
        <f>SUM(H131:H138)</f>
        <v>0</v>
      </c>
      <c r="I130" s="126">
        <f t="shared" ref="I130" si="88">SUM(I131:I138)</f>
        <v>0</v>
      </c>
      <c r="J130" s="115" t="e">
        <f t="shared" si="51"/>
        <v>#DIV/0!</v>
      </c>
      <c r="K130" s="127"/>
      <c r="L130" s="126">
        <f t="shared" ref="L130:W130" si="89">SUM(L131:L138)</f>
        <v>0</v>
      </c>
      <c r="M130" s="126">
        <f t="shared" si="89"/>
        <v>0</v>
      </c>
      <c r="N130" s="115" t="e">
        <f t="shared" si="52"/>
        <v>#DIV/0!</v>
      </c>
      <c r="O130" s="126">
        <f t="shared" si="89"/>
        <v>0</v>
      </c>
      <c r="P130" s="126">
        <f t="shared" si="89"/>
        <v>0</v>
      </c>
      <c r="Q130" s="115" t="e">
        <f t="shared" si="53"/>
        <v>#DIV/0!</v>
      </c>
      <c r="R130" s="127"/>
      <c r="S130" s="134">
        <f t="shared" si="89"/>
        <v>957459.73</v>
      </c>
      <c r="T130" s="134">
        <f t="shared" si="89"/>
        <v>957459.73</v>
      </c>
      <c r="U130" s="115">
        <f t="shared" si="54"/>
        <v>1</v>
      </c>
      <c r="V130" s="134">
        <f t="shared" si="89"/>
        <v>0</v>
      </c>
      <c r="W130" s="134">
        <f t="shared" si="89"/>
        <v>0</v>
      </c>
      <c r="X130" s="115" t="e">
        <f t="shared" si="55"/>
        <v>#DIV/0!</v>
      </c>
    </row>
    <row r="131" spans="1:24" s="137" customFormat="1" ht="30.75" customHeight="1" x14ac:dyDescent="0.25">
      <c r="A131" s="124" t="s">
        <v>526</v>
      </c>
      <c r="B131" s="136" t="s">
        <v>527</v>
      </c>
      <c r="C131" s="136" t="s">
        <v>128</v>
      </c>
      <c r="D131" s="136" t="s">
        <v>528</v>
      </c>
      <c r="E131" s="113">
        <f t="shared" ref="E131:F140" si="90">H131+L131+O131+S131</f>
        <v>0</v>
      </c>
      <c r="F131" s="114">
        <f t="shared" si="90"/>
        <v>0</v>
      </c>
      <c r="G131" s="115" t="e">
        <f t="shared" si="50"/>
        <v>#DIV/0!</v>
      </c>
      <c r="H131" s="128"/>
      <c r="I131" s="126"/>
      <c r="J131" s="115" t="e">
        <f t="shared" si="51"/>
        <v>#DIV/0!</v>
      </c>
      <c r="K131" s="127"/>
      <c r="L131" s="126"/>
      <c r="M131" s="126"/>
      <c r="N131" s="115" t="e">
        <f t="shared" si="52"/>
        <v>#DIV/0!</v>
      </c>
      <c r="O131" s="126"/>
      <c r="P131" s="126"/>
      <c r="Q131" s="115" t="e">
        <f t="shared" si="53"/>
        <v>#DIV/0!</v>
      </c>
      <c r="R131" s="127"/>
      <c r="S131" s="128"/>
      <c r="T131" s="128"/>
      <c r="U131" s="115" t="e">
        <f t="shared" si="54"/>
        <v>#DIV/0!</v>
      </c>
      <c r="V131" s="128"/>
      <c r="W131" s="128"/>
      <c r="X131" s="115" t="e">
        <f t="shared" si="55"/>
        <v>#DIV/0!</v>
      </c>
    </row>
    <row r="132" spans="1:24" s="137" customFormat="1" x14ac:dyDescent="0.25">
      <c r="A132" s="135" t="s">
        <v>529</v>
      </c>
      <c r="B132" s="136" t="s">
        <v>530</v>
      </c>
      <c r="C132" s="136" t="s">
        <v>128</v>
      </c>
      <c r="D132" s="136" t="s">
        <v>531</v>
      </c>
      <c r="E132" s="113">
        <f t="shared" si="90"/>
        <v>0</v>
      </c>
      <c r="F132" s="114">
        <f t="shared" si="90"/>
        <v>0</v>
      </c>
      <c r="G132" s="115" t="e">
        <f t="shared" si="50"/>
        <v>#DIV/0!</v>
      </c>
      <c r="H132" s="128"/>
      <c r="I132" s="126"/>
      <c r="J132" s="115" t="e">
        <f t="shared" si="51"/>
        <v>#DIV/0!</v>
      </c>
      <c r="K132" s="127"/>
      <c r="L132" s="126"/>
      <c r="M132" s="126"/>
      <c r="N132" s="115" t="e">
        <f t="shared" si="52"/>
        <v>#DIV/0!</v>
      </c>
      <c r="O132" s="126"/>
      <c r="P132" s="126"/>
      <c r="Q132" s="115" t="e">
        <f t="shared" si="53"/>
        <v>#DIV/0!</v>
      </c>
      <c r="R132" s="127"/>
      <c r="S132" s="128"/>
      <c r="T132" s="128"/>
      <c r="U132" s="115" t="e">
        <f t="shared" si="54"/>
        <v>#DIV/0!</v>
      </c>
      <c r="V132" s="128"/>
      <c r="W132" s="128"/>
      <c r="X132" s="115" t="e">
        <f t="shared" si="55"/>
        <v>#DIV/0!</v>
      </c>
    </row>
    <row r="133" spans="1:24" s="137" customFormat="1" ht="30" x14ac:dyDescent="0.25">
      <c r="A133" s="135" t="s">
        <v>532</v>
      </c>
      <c r="B133" s="136" t="s">
        <v>533</v>
      </c>
      <c r="C133" s="136" t="s">
        <v>128</v>
      </c>
      <c r="D133" s="136" t="s">
        <v>534</v>
      </c>
      <c r="E133" s="113">
        <f t="shared" si="90"/>
        <v>344152.51</v>
      </c>
      <c r="F133" s="114">
        <f t="shared" si="90"/>
        <v>344152.51</v>
      </c>
      <c r="G133" s="115">
        <f t="shared" si="50"/>
        <v>1</v>
      </c>
      <c r="H133" s="128"/>
      <c r="I133" s="126"/>
      <c r="J133" s="115" t="e">
        <f t="shared" si="51"/>
        <v>#DIV/0!</v>
      </c>
      <c r="K133" s="127"/>
      <c r="L133" s="126"/>
      <c r="M133" s="126"/>
      <c r="N133" s="115" t="e">
        <f t="shared" si="52"/>
        <v>#DIV/0!</v>
      </c>
      <c r="O133" s="126"/>
      <c r="P133" s="126"/>
      <c r="Q133" s="115" t="e">
        <f t="shared" si="53"/>
        <v>#DIV/0!</v>
      </c>
      <c r="R133" s="127"/>
      <c r="S133" s="128">
        <v>344152.51</v>
      </c>
      <c r="T133" s="128">
        <v>344152.51</v>
      </c>
      <c r="U133" s="115">
        <f t="shared" si="54"/>
        <v>1</v>
      </c>
      <c r="V133" s="128"/>
      <c r="W133" s="128"/>
      <c r="X133" s="115" t="e">
        <f t="shared" si="55"/>
        <v>#DIV/0!</v>
      </c>
    </row>
    <row r="134" spans="1:24" s="137" customFormat="1" ht="17.25" customHeight="1" x14ac:dyDescent="0.25">
      <c r="A134" s="135" t="s">
        <v>535</v>
      </c>
      <c r="B134" s="136" t="s">
        <v>536</v>
      </c>
      <c r="C134" s="136" t="s">
        <v>128</v>
      </c>
      <c r="D134" s="136" t="s">
        <v>481</v>
      </c>
      <c r="E134" s="113">
        <f t="shared" si="90"/>
        <v>0</v>
      </c>
      <c r="F134" s="114">
        <f t="shared" si="90"/>
        <v>0</v>
      </c>
      <c r="G134" s="115" t="e">
        <f t="shared" si="50"/>
        <v>#DIV/0!</v>
      </c>
      <c r="H134" s="128"/>
      <c r="I134" s="126"/>
      <c r="J134" s="115" t="e">
        <f t="shared" si="51"/>
        <v>#DIV/0!</v>
      </c>
      <c r="K134" s="127"/>
      <c r="L134" s="126"/>
      <c r="M134" s="126"/>
      <c r="N134" s="115" t="e">
        <f t="shared" si="52"/>
        <v>#DIV/0!</v>
      </c>
      <c r="O134" s="126"/>
      <c r="P134" s="126"/>
      <c r="Q134" s="115" t="e">
        <f t="shared" si="53"/>
        <v>#DIV/0!</v>
      </c>
      <c r="R134" s="127"/>
      <c r="S134" s="128"/>
      <c r="T134" s="128"/>
      <c r="U134" s="115" t="e">
        <f t="shared" si="54"/>
        <v>#DIV/0!</v>
      </c>
      <c r="V134" s="128"/>
      <c r="W134" s="128"/>
      <c r="X134" s="115" t="e">
        <f t="shared" si="55"/>
        <v>#DIV/0!</v>
      </c>
    </row>
    <row r="135" spans="1:24" s="137" customFormat="1" x14ac:dyDescent="0.25">
      <c r="A135" s="135" t="s">
        <v>537</v>
      </c>
      <c r="B135" s="136" t="s">
        <v>538</v>
      </c>
      <c r="C135" s="136" t="s">
        <v>128</v>
      </c>
      <c r="D135" s="136" t="s">
        <v>539</v>
      </c>
      <c r="E135" s="113">
        <f t="shared" si="90"/>
        <v>0</v>
      </c>
      <c r="F135" s="114">
        <f t="shared" si="90"/>
        <v>0</v>
      </c>
      <c r="G135" s="115" t="e">
        <f t="shared" si="50"/>
        <v>#DIV/0!</v>
      </c>
      <c r="H135" s="128"/>
      <c r="I135" s="126"/>
      <c r="J135" s="115" t="e">
        <f t="shared" si="51"/>
        <v>#DIV/0!</v>
      </c>
      <c r="K135" s="127"/>
      <c r="L135" s="126"/>
      <c r="M135" s="126"/>
      <c r="N135" s="115" t="e">
        <f t="shared" si="52"/>
        <v>#DIV/0!</v>
      </c>
      <c r="O135" s="126"/>
      <c r="P135" s="126"/>
      <c r="Q135" s="115" t="e">
        <f t="shared" si="53"/>
        <v>#DIV/0!</v>
      </c>
      <c r="R135" s="127"/>
      <c r="S135" s="128"/>
      <c r="T135" s="128"/>
      <c r="U135" s="115" t="e">
        <f t="shared" si="54"/>
        <v>#DIV/0!</v>
      </c>
      <c r="V135" s="128"/>
      <c r="W135" s="128"/>
      <c r="X135" s="115" t="e">
        <f t="shared" si="55"/>
        <v>#DIV/0!</v>
      </c>
    </row>
    <row r="136" spans="1:24" s="137" customFormat="1" ht="30" x14ac:dyDescent="0.25">
      <c r="A136" s="135" t="s">
        <v>540</v>
      </c>
      <c r="B136" s="136" t="s">
        <v>541</v>
      </c>
      <c r="C136" s="136" t="s">
        <v>128</v>
      </c>
      <c r="D136" s="136" t="s">
        <v>484</v>
      </c>
      <c r="E136" s="113">
        <f t="shared" si="90"/>
        <v>613307.22</v>
      </c>
      <c r="F136" s="114">
        <f t="shared" si="90"/>
        <v>613307.22</v>
      </c>
      <c r="G136" s="115">
        <f t="shared" si="50"/>
        <v>1</v>
      </c>
      <c r="H136" s="128"/>
      <c r="I136" s="126"/>
      <c r="J136" s="115" t="e">
        <f t="shared" si="51"/>
        <v>#DIV/0!</v>
      </c>
      <c r="K136" s="127"/>
      <c r="L136" s="126"/>
      <c r="M136" s="126"/>
      <c r="N136" s="115" t="e">
        <f t="shared" si="52"/>
        <v>#DIV/0!</v>
      </c>
      <c r="O136" s="126"/>
      <c r="P136" s="126"/>
      <c r="Q136" s="115" t="e">
        <f t="shared" si="53"/>
        <v>#DIV/0!</v>
      </c>
      <c r="R136" s="127"/>
      <c r="S136" s="128">
        <v>613307.22</v>
      </c>
      <c r="T136" s="128">
        <v>613307.22</v>
      </c>
      <c r="U136" s="115">
        <f t="shared" si="54"/>
        <v>1</v>
      </c>
      <c r="V136" s="128"/>
      <c r="W136" s="128"/>
      <c r="X136" s="115" t="e">
        <f t="shared" si="55"/>
        <v>#DIV/0!</v>
      </c>
    </row>
    <row r="137" spans="1:24" s="137" customFormat="1" ht="30" x14ac:dyDescent="0.25">
      <c r="A137" s="135" t="s">
        <v>542</v>
      </c>
      <c r="B137" s="136" t="s">
        <v>543</v>
      </c>
      <c r="C137" s="136" t="s">
        <v>128</v>
      </c>
      <c r="D137" s="136" t="s">
        <v>544</v>
      </c>
      <c r="E137" s="113">
        <f t="shared" si="90"/>
        <v>0</v>
      </c>
      <c r="F137" s="114">
        <f t="shared" si="90"/>
        <v>0</v>
      </c>
      <c r="G137" s="115" t="e">
        <f t="shared" ref="G137:G159" si="91">F137/E137</f>
        <v>#DIV/0!</v>
      </c>
      <c r="H137" s="128"/>
      <c r="I137" s="126"/>
      <c r="J137" s="115" t="e">
        <f t="shared" ref="J137:J159" si="92">I137/H137</f>
        <v>#DIV/0!</v>
      </c>
      <c r="K137" s="127"/>
      <c r="L137" s="126"/>
      <c r="M137" s="126"/>
      <c r="N137" s="115" t="e">
        <f t="shared" ref="N137:N159" si="93">M137/L137</f>
        <v>#DIV/0!</v>
      </c>
      <c r="O137" s="126"/>
      <c r="P137" s="126"/>
      <c r="Q137" s="115" t="e">
        <f t="shared" ref="Q137:Q159" si="94">P137/O137</f>
        <v>#DIV/0!</v>
      </c>
      <c r="R137" s="127"/>
      <c r="S137" s="128"/>
      <c r="T137" s="128"/>
      <c r="U137" s="115" t="e">
        <f t="shared" ref="U137:U159" si="95">T137/S137</f>
        <v>#DIV/0!</v>
      </c>
      <c r="V137" s="128"/>
      <c r="W137" s="128"/>
      <c r="X137" s="115" t="e">
        <f t="shared" ref="X137:X159" si="96">W137/V137</f>
        <v>#DIV/0!</v>
      </c>
    </row>
    <row r="138" spans="1:24" s="137" customFormat="1" ht="30" x14ac:dyDescent="0.25">
      <c r="A138" s="135" t="s">
        <v>545</v>
      </c>
      <c r="B138" s="136" t="s">
        <v>546</v>
      </c>
      <c r="C138" s="136" t="s">
        <v>128</v>
      </c>
      <c r="D138" s="136" t="s">
        <v>547</v>
      </c>
      <c r="E138" s="113">
        <f t="shared" si="90"/>
        <v>0</v>
      </c>
      <c r="F138" s="114">
        <f t="shared" si="90"/>
        <v>0</v>
      </c>
      <c r="G138" s="115" t="e">
        <f t="shared" si="91"/>
        <v>#DIV/0!</v>
      </c>
      <c r="H138" s="128"/>
      <c r="I138" s="126"/>
      <c r="J138" s="115" t="e">
        <f t="shared" si="92"/>
        <v>#DIV/0!</v>
      </c>
      <c r="K138" s="127"/>
      <c r="L138" s="126"/>
      <c r="M138" s="126"/>
      <c r="N138" s="115" t="e">
        <f t="shared" si="93"/>
        <v>#DIV/0!</v>
      </c>
      <c r="O138" s="126"/>
      <c r="P138" s="126"/>
      <c r="Q138" s="115" t="e">
        <f t="shared" si="94"/>
        <v>#DIV/0!</v>
      </c>
      <c r="R138" s="127"/>
      <c r="S138" s="128"/>
      <c r="T138" s="128"/>
      <c r="U138" s="115" t="e">
        <f t="shared" si="95"/>
        <v>#DIV/0!</v>
      </c>
      <c r="V138" s="128"/>
      <c r="W138" s="128"/>
      <c r="X138" s="115" t="e">
        <f t="shared" si="96"/>
        <v>#DIV/0!</v>
      </c>
    </row>
    <row r="139" spans="1:24" s="137" customFormat="1" ht="45" x14ac:dyDescent="0.25">
      <c r="A139" s="135" t="s">
        <v>448</v>
      </c>
      <c r="B139" s="136" t="s">
        <v>548</v>
      </c>
      <c r="C139" s="136" t="s">
        <v>128</v>
      </c>
      <c r="D139" s="136" t="s">
        <v>450</v>
      </c>
      <c r="E139" s="113">
        <f t="shared" si="90"/>
        <v>0</v>
      </c>
      <c r="F139" s="114">
        <f t="shared" si="90"/>
        <v>0</v>
      </c>
      <c r="G139" s="115" t="e">
        <f t="shared" si="91"/>
        <v>#DIV/0!</v>
      </c>
      <c r="H139" s="128"/>
      <c r="I139" s="126"/>
      <c r="J139" s="115" t="e">
        <f t="shared" si="92"/>
        <v>#DIV/0!</v>
      </c>
      <c r="K139" s="127"/>
      <c r="L139" s="126"/>
      <c r="M139" s="126"/>
      <c r="N139" s="115" t="e">
        <f t="shared" si="93"/>
        <v>#DIV/0!</v>
      </c>
      <c r="O139" s="126"/>
      <c r="P139" s="126"/>
      <c r="Q139" s="115" t="e">
        <f t="shared" si="94"/>
        <v>#DIV/0!</v>
      </c>
      <c r="R139" s="127"/>
      <c r="S139" s="128"/>
      <c r="T139" s="128"/>
      <c r="U139" s="115" t="e">
        <f t="shared" si="95"/>
        <v>#DIV/0!</v>
      </c>
      <c r="V139" s="128"/>
      <c r="W139" s="128"/>
      <c r="X139" s="115" t="e">
        <f t="shared" si="96"/>
        <v>#DIV/0!</v>
      </c>
    </row>
    <row r="140" spans="1:24" s="137" customFormat="1" ht="45" x14ac:dyDescent="0.25">
      <c r="A140" s="135" t="s">
        <v>451</v>
      </c>
      <c r="B140" s="136" t="s">
        <v>549</v>
      </c>
      <c r="C140" s="136" t="s">
        <v>128</v>
      </c>
      <c r="D140" s="136" t="s">
        <v>453</v>
      </c>
      <c r="E140" s="113">
        <f t="shared" si="90"/>
        <v>0</v>
      </c>
      <c r="F140" s="114">
        <f t="shared" si="90"/>
        <v>0</v>
      </c>
      <c r="G140" s="115" t="e">
        <f t="shared" si="91"/>
        <v>#DIV/0!</v>
      </c>
      <c r="H140" s="128"/>
      <c r="I140" s="126"/>
      <c r="J140" s="115" t="e">
        <f t="shared" si="92"/>
        <v>#DIV/0!</v>
      </c>
      <c r="K140" s="127"/>
      <c r="L140" s="126"/>
      <c r="M140" s="126"/>
      <c r="N140" s="115" t="e">
        <f t="shared" si="93"/>
        <v>#DIV/0!</v>
      </c>
      <c r="O140" s="126"/>
      <c r="P140" s="126"/>
      <c r="Q140" s="115" t="e">
        <f t="shared" si="94"/>
        <v>#DIV/0!</v>
      </c>
      <c r="R140" s="127"/>
      <c r="S140" s="128"/>
      <c r="T140" s="128"/>
      <c r="U140" s="115" t="e">
        <f t="shared" si="95"/>
        <v>#DIV/0!</v>
      </c>
      <c r="V140" s="128"/>
      <c r="W140" s="128"/>
      <c r="X140" s="115" t="e">
        <f t="shared" si="96"/>
        <v>#DIV/0!</v>
      </c>
    </row>
    <row r="141" spans="1:24" s="119" customFormat="1" ht="57" x14ac:dyDescent="0.2">
      <c r="A141" s="111" t="s">
        <v>550</v>
      </c>
      <c r="B141" s="112" t="s">
        <v>551</v>
      </c>
      <c r="C141" s="112" t="s">
        <v>552</v>
      </c>
      <c r="D141" s="112" t="s">
        <v>258</v>
      </c>
      <c r="E141" s="113">
        <f>E142+E152+E153+E154</f>
        <v>0</v>
      </c>
      <c r="F141" s="130">
        <f t="shared" ref="F141" si="97">F142+F152+F153+F154</f>
        <v>0</v>
      </c>
      <c r="G141" s="115" t="e">
        <f t="shared" si="91"/>
        <v>#DIV/0!</v>
      </c>
      <c r="H141" s="113">
        <f t="shared" ref="H141:W141" si="98">H142+H152+H153+H154</f>
        <v>0</v>
      </c>
      <c r="I141" s="114">
        <f t="shared" si="98"/>
        <v>0</v>
      </c>
      <c r="J141" s="115" t="e">
        <f t="shared" si="92"/>
        <v>#DIV/0!</v>
      </c>
      <c r="K141" s="118"/>
      <c r="L141" s="113">
        <f t="shared" si="98"/>
        <v>0</v>
      </c>
      <c r="M141" s="114">
        <f t="shared" si="98"/>
        <v>0</v>
      </c>
      <c r="N141" s="115" t="e">
        <f t="shared" si="93"/>
        <v>#DIV/0!</v>
      </c>
      <c r="O141" s="114">
        <f t="shared" si="98"/>
        <v>0</v>
      </c>
      <c r="P141" s="114">
        <f t="shared" si="98"/>
        <v>0</v>
      </c>
      <c r="Q141" s="115" t="e">
        <f t="shared" si="94"/>
        <v>#DIV/0!</v>
      </c>
      <c r="R141" s="118"/>
      <c r="S141" s="113">
        <f t="shared" si="98"/>
        <v>0</v>
      </c>
      <c r="T141" s="113">
        <f t="shared" si="98"/>
        <v>0</v>
      </c>
      <c r="U141" s="115" t="e">
        <f t="shared" si="95"/>
        <v>#DIV/0!</v>
      </c>
      <c r="V141" s="113">
        <f t="shared" si="98"/>
        <v>0</v>
      </c>
      <c r="W141" s="113">
        <f t="shared" si="98"/>
        <v>0</v>
      </c>
      <c r="X141" s="115" t="e">
        <f t="shared" si="96"/>
        <v>#DIV/0!</v>
      </c>
    </row>
    <row r="142" spans="1:24" s="137" customFormat="1" x14ac:dyDescent="0.25">
      <c r="A142" s="135" t="s">
        <v>553</v>
      </c>
      <c r="B142" s="136" t="s">
        <v>554</v>
      </c>
      <c r="C142" s="136" t="s">
        <v>552</v>
      </c>
      <c r="D142" s="136" t="s">
        <v>494</v>
      </c>
      <c r="E142" s="113">
        <f t="shared" ref="E142:F154" si="99">H142+L142+O142+S142</f>
        <v>0</v>
      </c>
      <c r="F142" s="114">
        <f t="shared" si="99"/>
        <v>0</v>
      </c>
      <c r="G142" s="115" t="e">
        <f t="shared" si="91"/>
        <v>#DIV/0!</v>
      </c>
      <c r="H142" s="134">
        <f t="shared" ref="H142:W142" si="100">SUM(H143:H151)</f>
        <v>0</v>
      </c>
      <c r="I142" s="126">
        <f t="shared" si="100"/>
        <v>0</v>
      </c>
      <c r="J142" s="115" t="e">
        <f t="shared" si="92"/>
        <v>#DIV/0!</v>
      </c>
      <c r="K142" s="127"/>
      <c r="L142" s="134">
        <f t="shared" si="100"/>
        <v>0</v>
      </c>
      <c r="M142" s="126">
        <f t="shared" si="100"/>
        <v>0</v>
      </c>
      <c r="N142" s="115" t="e">
        <f t="shared" si="93"/>
        <v>#DIV/0!</v>
      </c>
      <c r="O142" s="126">
        <f t="shared" si="100"/>
        <v>0</v>
      </c>
      <c r="P142" s="126">
        <f t="shared" si="100"/>
        <v>0</v>
      </c>
      <c r="Q142" s="115" t="e">
        <f t="shared" si="94"/>
        <v>#DIV/0!</v>
      </c>
      <c r="R142" s="127"/>
      <c r="S142" s="134">
        <f t="shared" si="100"/>
        <v>0</v>
      </c>
      <c r="T142" s="134">
        <f t="shared" si="100"/>
        <v>0</v>
      </c>
      <c r="U142" s="115" t="e">
        <f t="shared" si="95"/>
        <v>#DIV/0!</v>
      </c>
      <c r="V142" s="134">
        <f t="shared" si="100"/>
        <v>0</v>
      </c>
      <c r="W142" s="134">
        <f t="shared" si="100"/>
        <v>0</v>
      </c>
      <c r="X142" s="115" t="e">
        <f t="shared" si="96"/>
        <v>#DIV/0!</v>
      </c>
    </row>
    <row r="143" spans="1:24" s="137" customFormat="1" x14ac:dyDescent="0.25">
      <c r="A143" s="135" t="s">
        <v>555</v>
      </c>
      <c r="B143" s="136" t="s">
        <v>556</v>
      </c>
      <c r="C143" s="136" t="s">
        <v>552</v>
      </c>
      <c r="D143" s="136" t="s">
        <v>497</v>
      </c>
      <c r="E143" s="113">
        <f t="shared" si="99"/>
        <v>0</v>
      </c>
      <c r="F143" s="114">
        <f t="shared" si="99"/>
        <v>0</v>
      </c>
      <c r="G143" s="115" t="e">
        <f t="shared" si="91"/>
        <v>#DIV/0!</v>
      </c>
      <c r="H143" s="134"/>
      <c r="I143" s="126"/>
      <c r="J143" s="115" t="e">
        <f t="shared" si="92"/>
        <v>#DIV/0!</v>
      </c>
      <c r="K143" s="127"/>
      <c r="L143" s="134"/>
      <c r="M143" s="126"/>
      <c r="N143" s="115" t="e">
        <f t="shared" si="93"/>
        <v>#DIV/0!</v>
      </c>
      <c r="O143" s="126"/>
      <c r="P143" s="126"/>
      <c r="Q143" s="115" t="e">
        <f t="shared" si="94"/>
        <v>#DIV/0!</v>
      </c>
      <c r="R143" s="127"/>
      <c r="S143" s="134"/>
      <c r="T143" s="134"/>
      <c r="U143" s="115" t="e">
        <f t="shared" si="95"/>
        <v>#DIV/0!</v>
      </c>
      <c r="V143" s="134"/>
      <c r="W143" s="134"/>
      <c r="X143" s="115" t="e">
        <f t="shared" si="96"/>
        <v>#DIV/0!</v>
      </c>
    </row>
    <row r="144" spans="1:24" s="137" customFormat="1" x14ac:dyDescent="0.25">
      <c r="A144" s="135" t="s">
        <v>557</v>
      </c>
      <c r="B144" s="136" t="s">
        <v>558</v>
      </c>
      <c r="C144" s="136" t="s">
        <v>552</v>
      </c>
      <c r="D144" s="136" t="s">
        <v>458</v>
      </c>
      <c r="E144" s="113">
        <f t="shared" si="99"/>
        <v>0</v>
      </c>
      <c r="F144" s="114">
        <f t="shared" si="99"/>
        <v>0</v>
      </c>
      <c r="G144" s="115" t="e">
        <f t="shared" si="91"/>
        <v>#DIV/0!</v>
      </c>
      <c r="H144" s="134"/>
      <c r="I144" s="126"/>
      <c r="J144" s="115" t="e">
        <f t="shared" si="92"/>
        <v>#DIV/0!</v>
      </c>
      <c r="K144" s="127"/>
      <c r="L144" s="134"/>
      <c r="M144" s="126"/>
      <c r="N144" s="115" t="e">
        <f t="shared" si="93"/>
        <v>#DIV/0!</v>
      </c>
      <c r="O144" s="126"/>
      <c r="P144" s="126"/>
      <c r="Q144" s="115" t="e">
        <f t="shared" si="94"/>
        <v>#DIV/0!</v>
      </c>
      <c r="R144" s="127"/>
      <c r="S144" s="134"/>
      <c r="T144" s="134"/>
      <c r="U144" s="115" t="e">
        <f t="shared" si="95"/>
        <v>#DIV/0!</v>
      </c>
      <c r="V144" s="134"/>
      <c r="W144" s="134"/>
      <c r="X144" s="115" t="e">
        <f t="shared" si="96"/>
        <v>#DIV/0!</v>
      </c>
    </row>
    <row r="145" spans="1:24" s="137" customFormat="1" x14ac:dyDescent="0.25">
      <c r="A145" s="135" t="s">
        <v>559</v>
      </c>
      <c r="B145" s="136" t="s">
        <v>560</v>
      </c>
      <c r="C145" s="136" t="s">
        <v>552</v>
      </c>
      <c r="D145" s="136" t="s">
        <v>502</v>
      </c>
      <c r="E145" s="113">
        <f t="shared" si="99"/>
        <v>0</v>
      </c>
      <c r="F145" s="114">
        <f t="shared" si="99"/>
        <v>0</v>
      </c>
      <c r="G145" s="115" t="e">
        <f t="shared" si="91"/>
        <v>#DIV/0!</v>
      </c>
      <c r="H145" s="134"/>
      <c r="I145" s="126"/>
      <c r="J145" s="115" t="e">
        <f t="shared" si="92"/>
        <v>#DIV/0!</v>
      </c>
      <c r="K145" s="127"/>
      <c r="L145" s="134"/>
      <c r="M145" s="126"/>
      <c r="N145" s="115" t="e">
        <f t="shared" si="93"/>
        <v>#DIV/0!</v>
      </c>
      <c r="O145" s="126"/>
      <c r="P145" s="126"/>
      <c r="Q145" s="115" t="e">
        <f t="shared" si="94"/>
        <v>#DIV/0!</v>
      </c>
      <c r="R145" s="127"/>
      <c r="S145" s="134"/>
      <c r="T145" s="134"/>
      <c r="U145" s="115" t="e">
        <f t="shared" si="95"/>
        <v>#DIV/0!</v>
      </c>
      <c r="V145" s="134"/>
      <c r="W145" s="134"/>
      <c r="X145" s="115" t="e">
        <f t="shared" si="96"/>
        <v>#DIV/0!</v>
      </c>
    </row>
    <row r="146" spans="1:24" s="137" customFormat="1" x14ac:dyDescent="0.25">
      <c r="A146" s="135" t="s">
        <v>555</v>
      </c>
      <c r="B146" s="136" t="s">
        <v>561</v>
      </c>
      <c r="C146" s="136" t="s">
        <v>552</v>
      </c>
      <c r="D146" s="136" t="s">
        <v>461</v>
      </c>
      <c r="E146" s="113">
        <f t="shared" si="99"/>
        <v>0</v>
      </c>
      <c r="F146" s="114">
        <f t="shared" si="99"/>
        <v>0</v>
      </c>
      <c r="G146" s="115" t="e">
        <f t="shared" si="91"/>
        <v>#DIV/0!</v>
      </c>
      <c r="H146" s="134"/>
      <c r="I146" s="126"/>
      <c r="J146" s="115" t="e">
        <f t="shared" si="92"/>
        <v>#DIV/0!</v>
      </c>
      <c r="K146" s="127"/>
      <c r="L146" s="134"/>
      <c r="M146" s="126"/>
      <c r="N146" s="115" t="e">
        <f t="shared" si="93"/>
        <v>#DIV/0!</v>
      </c>
      <c r="O146" s="126"/>
      <c r="P146" s="126"/>
      <c r="Q146" s="115" t="e">
        <f t="shared" si="94"/>
        <v>#DIV/0!</v>
      </c>
      <c r="R146" s="127"/>
      <c r="S146" s="134"/>
      <c r="T146" s="134"/>
      <c r="U146" s="115" t="e">
        <f t="shared" si="95"/>
        <v>#DIV/0!</v>
      </c>
      <c r="V146" s="134"/>
      <c r="W146" s="134"/>
      <c r="X146" s="115" t="e">
        <f t="shared" si="96"/>
        <v>#DIV/0!</v>
      </c>
    </row>
    <row r="147" spans="1:24" s="137" customFormat="1" x14ac:dyDescent="0.25">
      <c r="A147" s="135" t="s">
        <v>562</v>
      </c>
      <c r="B147" s="136" t="s">
        <v>563</v>
      </c>
      <c r="C147" s="136" t="s">
        <v>552</v>
      </c>
      <c r="D147" s="136" t="s">
        <v>464</v>
      </c>
      <c r="E147" s="113">
        <f t="shared" si="99"/>
        <v>0</v>
      </c>
      <c r="F147" s="114">
        <f t="shared" si="99"/>
        <v>0</v>
      </c>
      <c r="G147" s="115" t="e">
        <f t="shared" si="91"/>
        <v>#DIV/0!</v>
      </c>
      <c r="H147" s="134"/>
      <c r="I147" s="126"/>
      <c r="J147" s="115" t="e">
        <f t="shared" si="92"/>
        <v>#DIV/0!</v>
      </c>
      <c r="K147" s="127"/>
      <c r="L147" s="134"/>
      <c r="M147" s="126"/>
      <c r="N147" s="115" t="e">
        <f t="shared" si="93"/>
        <v>#DIV/0!</v>
      </c>
      <c r="O147" s="126"/>
      <c r="P147" s="126"/>
      <c r="Q147" s="115" t="e">
        <f t="shared" si="94"/>
        <v>#DIV/0!</v>
      </c>
      <c r="R147" s="127"/>
      <c r="S147" s="134"/>
      <c r="T147" s="134"/>
      <c r="U147" s="115" t="e">
        <f t="shared" si="95"/>
        <v>#DIV/0!</v>
      </c>
      <c r="V147" s="134"/>
      <c r="W147" s="134"/>
      <c r="X147" s="115" t="e">
        <f t="shared" si="96"/>
        <v>#DIV/0!</v>
      </c>
    </row>
    <row r="148" spans="1:24" s="137" customFormat="1" x14ac:dyDescent="0.25">
      <c r="A148" s="135" t="s">
        <v>564</v>
      </c>
      <c r="B148" s="136" t="s">
        <v>565</v>
      </c>
      <c r="C148" s="136" t="s">
        <v>552</v>
      </c>
      <c r="D148" s="136" t="s">
        <v>445</v>
      </c>
      <c r="E148" s="113">
        <f t="shared" si="99"/>
        <v>0</v>
      </c>
      <c r="F148" s="114">
        <f t="shared" si="99"/>
        <v>0</v>
      </c>
      <c r="G148" s="115" t="e">
        <f t="shared" si="91"/>
        <v>#DIV/0!</v>
      </c>
      <c r="H148" s="134"/>
      <c r="I148" s="126"/>
      <c r="J148" s="115" t="e">
        <f t="shared" si="92"/>
        <v>#DIV/0!</v>
      </c>
      <c r="K148" s="127"/>
      <c r="L148" s="134"/>
      <c r="M148" s="126"/>
      <c r="N148" s="115" t="e">
        <f t="shared" si="93"/>
        <v>#DIV/0!</v>
      </c>
      <c r="O148" s="126"/>
      <c r="P148" s="126"/>
      <c r="Q148" s="115" t="e">
        <f t="shared" si="94"/>
        <v>#DIV/0!</v>
      </c>
      <c r="R148" s="127"/>
      <c r="S148" s="134"/>
      <c r="T148" s="134"/>
      <c r="U148" s="115" t="e">
        <f t="shared" si="95"/>
        <v>#DIV/0!</v>
      </c>
      <c r="V148" s="134"/>
      <c r="W148" s="134"/>
      <c r="X148" s="115" t="e">
        <f t="shared" si="96"/>
        <v>#DIV/0!</v>
      </c>
    </row>
    <row r="149" spans="1:24" s="137" customFormat="1" x14ac:dyDescent="0.25">
      <c r="A149" s="135" t="s">
        <v>566</v>
      </c>
      <c r="B149" s="136" t="s">
        <v>567</v>
      </c>
      <c r="C149" s="136" t="s">
        <v>552</v>
      </c>
      <c r="D149" s="136" t="s">
        <v>511</v>
      </c>
      <c r="E149" s="113">
        <f t="shared" si="99"/>
        <v>0</v>
      </c>
      <c r="F149" s="114">
        <f t="shared" si="99"/>
        <v>0</v>
      </c>
      <c r="G149" s="115" t="e">
        <f t="shared" si="91"/>
        <v>#DIV/0!</v>
      </c>
      <c r="H149" s="134"/>
      <c r="I149" s="126"/>
      <c r="J149" s="115" t="e">
        <f t="shared" si="92"/>
        <v>#DIV/0!</v>
      </c>
      <c r="K149" s="127"/>
      <c r="L149" s="134"/>
      <c r="M149" s="126"/>
      <c r="N149" s="115" t="e">
        <f t="shared" si="93"/>
        <v>#DIV/0!</v>
      </c>
      <c r="O149" s="126"/>
      <c r="P149" s="126"/>
      <c r="Q149" s="115" t="e">
        <f t="shared" si="94"/>
        <v>#DIV/0!</v>
      </c>
      <c r="R149" s="127"/>
      <c r="S149" s="134"/>
      <c r="T149" s="134"/>
      <c r="U149" s="115" t="e">
        <f t="shared" si="95"/>
        <v>#DIV/0!</v>
      </c>
      <c r="V149" s="134"/>
      <c r="W149" s="134"/>
      <c r="X149" s="115" t="e">
        <f t="shared" si="96"/>
        <v>#DIV/0!</v>
      </c>
    </row>
    <row r="150" spans="1:24" s="137" customFormat="1" ht="15.75" customHeight="1" x14ac:dyDescent="0.25">
      <c r="A150" s="135" t="s">
        <v>568</v>
      </c>
      <c r="B150" s="136" t="s">
        <v>569</v>
      </c>
      <c r="C150" s="136" t="s">
        <v>552</v>
      </c>
      <c r="D150" s="136" t="s">
        <v>469</v>
      </c>
      <c r="E150" s="113">
        <f t="shared" si="99"/>
        <v>0</v>
      </c>
      <c r="F150" s="114">
        <f t="shared" si="99"/>
        <v>0</v>
      </c>
      <c r="G150" s="115" t="e">
        <f t="shared" si="91"/>
        <v>#DIV/0!</v>
      </c>
      <c r="H150" s="134"/>
      <c r="I150" s="126"/>
      <c r="J150" s="115" t="e">
        <f t="shared" si="92"/>
        <v>#DIV/0!</v>
      </c>
      <c r="K150" s="127"/>
      <c r="L150" s="134"/>
      <c r="M150" s="126"/>
      <c r="N150" s="115" t="e">
        <f t="shared" si="93"/>
        <v>#DIV/0!</v>
      </c>
      <c r="O150" s="126"/>
      <c r="P150" s="126"/>
      <c r="Q150" s="115" t="e">
        <f t="shared" si="94"/>
        <v>#DIV/0!</v>
      </c>
      <c r="R150" s="127"/>
      <c r="S150" s="134"/>
      <c r="T150" s="134"/>
      <c r="U150" s="115" t="e">
        <f t="shared" si="95"/>
        <v>#DIV/0!</v>
      </c>
      <c r="V150" s="134"/>
      <c r="W150" s="134"/>
      <c r="X150" s="115" t="e">
        <f t="shared" si="96"/>
        <v>#DIV/0!</v>
      </c>
    </row>
    <row r="151" spans="1:24" s="137" customFormat="1" ht="45" x14ac:dyDescent="0.25">
      <c r="A151" s="135" t="s">
        <v>570</v>
      </c>
      <c r="B151" s="136" t="s">
        <v>571</v>
      </c>
      <c r="C151" s="136" t="s">
        <v>552</v>
      </c>
      <c r="D151" s="136" t="s">
        <v>516</v>
      </c>
      <c r="E151" s="113">
        <f t="shared" si="99"/>
        <v>0</v>
      </c>
      <c r="F151" s="114">
        <f t="shared" si="99"/>
        <v>0</v>
      </c>
      <c r="G151" s="115" t="e">
        <f t="shared" si="91"/>
        <v>#DIV/0!</v>
      </c>
      <c r="H151" s="134"/>
      <c r="I151" s="126"/>
      <c r="J151" s="115" t="e">
        <f t="shared" si="92"/>
        <v>#DIV/0!</v>
      </c>
      <c r="K151" s="127"/>
      <c r="L151" s="134"/>
      <c r="M151" s="126"/>
      <c r="N151" s="115" t="e">
        <f t="shared" si="93"/>
        <v>#DIV/0!</v>
      </c>
      <c r="O151" s="126"/>
      <c r="P151" s="126"/>
      <c r="Q151" s="115" t="e">
        <f t="shared" si="94"/>
        <v>#DIV/0!</v>
      </c>
      <c r="R151" s="127"/>
      <c r="S151" s="134"/>
      <c r="T151" s="134"/>
      <c r="U151" s="115" t="e">
        <f t="shared" si="95"/>
        <v>#DIV/0!</v>
      </c>
      <c r="V151" s="134"/>
      <c r="W151" s="134"/>
      <c r="X151" s="115" t="e">
        <f t="shared" si="96"/>
        <v>#DIV/0!</v>
      </c>
    </row>
    <row r="152" spans="1:24" s="137" customFormat="1" x14ac:dyDescent="0.25">
      <c r="A152" s="135" t="s">
        <v>476</v>
      </c>
      <c r="B152" s="136" t="s">
        <v>572</v>
      </c>
      <c r="C152" s="136" t="s">
        <v>552</v>
      </c>
      <c r="D152" s="136" t="s">
        <v>478</v>
      </c>
      <c r="E152" s="113">
        <f t="shared" si="99"/>
        <v>0</v>
      </c>
      <c r="F152" s="114">
        <f t="shared" si="99"/>
        <v>0</v>
      </c>
      <c r="G152" s="115" t="e">
        <f t="shared" si="91"/>
        <v>#DIV/0!</v>
      </c>
      <c r="H152" s="134"/>
      <c r="I152" s="126"/>
      <c r="J152" s="115" t="e">
        <f t="shared" si="92"/>
        <v>#DIV/0!</v>
      </c>
      <c r="K152" s="127"/>
      <c r="L152" s="134"/>
      <c r="M152" s="126"/>
      <c r="N152" s="115" t="e">
        <f t="shared" si="93"/>
        <v>#DIV/0!</v>
      </c>
      <c r="O152" s="126"/>
      <c r="P152" s="126"/>
      <c r="Q152" s="115" t="e">
        <f t="shared" si="94"/>
        <v>#DIV/0!</v>
      </c>
      <c r="R152" s="127"/>
      <c r="S152" s="134"/>
      <c r="T152" s="134"/>
      <c r="U152" s="115" t="e">
        <f t="shared" si="95"/>
        <v>#DIV/0!</v>
      </c>
      <c r="V152" s="134"/>
      <c r="W152" s="134"/>
      <c r="X152" s="115" t="e">
        <f t="shared" si="96"/>
        <v>#DIV/0!</v>
      </c>
    </row>
    <row r="153" spans="1:24" s="137" customFormat="1" x14ac:dyDescent="0.25">
      <c r="A153" s="135" t="s">
        <v>446</v>
      </c>
      <c r="B153" s="136" t="s">
        <v>573</v>
      </c>
      <c r="C153" s="136" t="s">
        <v>552</v>
      </c>
      <c r="D153" s="136" t="s">
        <v>112</v>
      </c>
      <c r="E153" s="113">
        <f t="shared" si="99"/>
        <v>0</v>
      </c>
      <c r="F153" s="114">
        <f t="shared" si="99"/>
        <v>0</v>
      </c>
      <c r="G153" s="115" t="e">
        <f t="shared" si="91"/>
        <v>#DIV/0!</v>
      </c>
      <c r="H153" s="134"/>
      <c r="I153" s="126"/>
      <c r="J153" s="115" t="e">
        <f t="shared" si="92"/>
        <v>#DIV/0!</v>
      </c>
      <c r="K153" s="127"/>
      <c r="L153" s="134"/>
      <c r="M153" s="126"/>
      <c r="N153" s="115" t="e">
        <f t="shared" si="93"/>
        <v>#DIV/0!</v>
      </c>
      <c r="O153" s="126"/>
      <c r="P153" s="126"/>
      <c r="Q153" s="115" t="e">
        <f t="shared" si="94"/>
        <v>#DIV/0!</v>
      </c>
      <c r="R153" s="127"/>
      <c r="S153" s="134"/>
      <c r="T153" s="134"/>
      <c r="U153" s="115" t="e">
        <f t="shared" si="95"/>
        <v>#DIV/0!</v>
      </c>
      <c r="V153" s="134"/>
      <c r="W153" s="134"/>
      <c r="X153" s="115" t="e">
        <f t="shared" si="96"/>
        <v>#DIV/0!</v>
      </c>
    </row>
    <row r="154" spans="1:24" s="137" customFormat="1" ht="30" x14ac:dyDescent="0.25">
      <c r="A154" s="135" t="s">
        <v>482</v>
      </c>
      <c r="B154" s="136" t="s">
        <v>574</v>
      </c>
      <c r="C154" s="136" t="s">
        <v>552</v>
      </c>
      <c r="D154" s="136" t="s">
        <v>484</v>
      </c>
      <c r="E154" s="113">
        <f t="shared" si="99"/>
        <v>0</v>
      </c>
      <c r="F154" s="114">
        <f t="shared" si="99"/>
        <v>0</v>
      </c>
      <c r="G154" s="115" t="e">
        <f t="shared" si="91"/>
        <v>#DIV/0!</v>
      </c>
      <c r="H154" s="134"/>
      <c r="I154" s="126"/>
      <c r="J154" s="115" t="e">
        <f t="shared" si="92"/>
        <v>#DIV/0!</v>
      </c>
      <c r="K154" s="127"/>
      <c r="L154" s="134"/>
      <c r="M154" s="126"/>
      <c r="N154" s="115" t="e">
        <f t="shared" si="93"/>
        <v>#DIV/0!</v>
      </c>
      <c r="O154" s="126"/>
      <c r="P154" s="126"/>
      <c r="Q154" s="115" t="e">
        <f t="shared" si="94"/>
        <v>#DIV/0!</v>
      </c>
      <c r="R154" s="127"/>
      <c r="S154" s="134"/>
      <c r="T154" s="134"/>
      <c r="U154" s="115" t="e">
        <f t="shared" si="95"/>
        <v>#DIV/0!</v>
      </c>
      <c r="V154" s="134"/>
      <c r="W154" s="134"/>
      <c r="X154" s="115" t="e">
        <f t="shared" si="96"/>
        <v>#DIV/0!</v>
      </c>
    </row>
    <row r="155" spans="1:24" s="119" customFormat="1" ht="42.75" x14ac:dyDescent="0.2">
      <c r="A155" s="111" t="s">
        <v>575</v>
      </c>
      <c r="B155" s="112" t="s">
        <v>576</v>
      </c>
      <c r="C155" s="112" t="s">
        <v>123</v>
      </c>
      <c r="D155" s="112" t="s">
        <v>258</v>
      </c>
      <c r="E155" s="113">
        <f>SUM(E156:E157)</f>
        <v>0</v>
      </c>
      <c r="F155" s="130">
        <f t="shared" ref="F155" si="101">SUM(F156:F157)</f>
        <v>0</v>
      </c>
      <c r="G155" s="115" t="e">
        <f t="shared" si="91"/>
        <v>#DIV/0!</v>
      </c>
      <c r="H155" s="113">
        <f t="shared" ref="H155:W155" si="102">SUM(H156:H157)</f>
        <v>0</v>
      </c>
      <c r="I155" s="114">
        <f t="shared" si="102"/>
        <v>0</v>
      </c>
      <c r="J155" s="115" t="e">
        <f t="shared" si="92"/>
        <v>#DIV/0!</v>
      </c>
      <c r="K155" s="118"/>
      <c r="L155" s="113">
        <f t="shared" si="102"/>
        <v>0</v>
      </c>
      <c r="M155" s="114">
        <f t="shared" si="102"/>
        <v>0</v>
      </c>
      <c r="N155" s="115" t="e">
        <f t="shared" si="93"/>
        <v>#DIV/0!</v>
      </c>
      <c r="O155" s="114">
        <f t="shared" si="102"/>
        <v>0</v>
      </c>
      <c r="P155" s="114">
        <f t="shared" si="102"/>
        <v>0</v>
      </c>
      <c r="Q155" s="115" t="e">
        <f t="shared" si="94"/>
        <v>#DIV/0!</v>
      </c>
      <c r="R155" s="118"/>
      <c r="S155" s="113">
        <f t="shared" si="102"/>
        <v>0</v>
      </c>
      <c r="T155" s="113">
        <f t="shared" si="102"/>
        <v>0</v>
      </c>
      <c r="U155" s="115" t="e">
        <f t="shared" si="95"/>
        <v>#DIV/0!</v>
      </c>
      <c r="V155" s="113">
        <f t="shared" si="102"/>
        <v>0</v>
      </c>
      <c r="W155" s="113">
        <f t="shared" si="102"/>
        <v>0</v>
      </c>
      <c r="X155" s="115" t="e">
        <f t="shared" si="96"/>
        <v>#DIV/0!</v>
      </c>
    </row>
    <row r="156" spans="1:24" s="137" customFormat="1" ht="45" x14ac:dyDescent="0.25">
      <c r="A156" s="135" t="s">
        <v>577</v>
      </c>
      <c r="B156" s="136" t="s">
        <v>578</v>
      </c>
      <c r="C156" s="136" t="s">
        <v>124</v>
      </c>
      <c r="D156" s="136" t="s">
        <v>258</v>
      </c>
      <c r="E156" s="113">
        <f t="shared" ref="E156:F159" si="103">H156+L156+O156+S156</f>
        <v>0</v>
      </c>
      <c r="F156" s="114">
        <f t="shared" si="103"/>
        <v>0</v>
      </c>
      <c r="G156" s="115" t="e">
        <f t="shared" si="91"/>
        <v>#DIV/0!</v>
      </c>
      <c r="H156" s="126"/>
      <c r="I156" s="126"/>
      <c r="J156" s="115" t="e">
        <f t="shared" si="92"/>
        <v>#DIV/0!</v>
      </c>
      <c r="K156" s="127"/>
      <c r="L156" s="126"/>
      <c r="M156" s="126"/>
      <c r="N156" s="115" t="e">
        <f t="shared" si="93"/>
        <v>#DIV/0!</v>
      </c>
      <c r="O156" s="126"/>
      <c r="P156" s="126"/>
      <c r="Q156" s="115" t="e">
        <f t="shared" si="94"/>
        <v>#DIV/0!</v>
      </c>
      <c r="R156" s="127"/>
      <c r="S156" s="126"/>
      <c r="T156" s="134"/>
      <c r="U156" s="115" t="e">
        <f t="shared" si="95"/>
        <v>#DIV/0!</v>
      </c>
      <c r="V156" s="134"/>
      <c r="W156" s="134"/>
      <c r="X156" s="115" t="e">
        <f t="shared" si="96"/>
        <v>#DIV/0!</v>
      </c>
    </row>
    <row r="157" spans="1:24" s="137" customFormat="1" ht="45" x14ac:dyDescent="0.25">
      <c r="A157" s="135" t="s">
        <v>579</v>
      </c>
      <c r="B157" s="136" t="s">
        <v>580</v>
      </c>
      <c r="C157" s="136" t="s">
        <v>125</v>
      </c>
      <c r="D157" s="136" t="s">
        <v>258</v>
      </c>
      <c r="E157" s="113">
        <f t="shared" si="103"/>
        <v>0</v>
      </c>
      <c r="F157" s="114">
        <f t="shared" si="103"/>
        <v>0</v>
      </c>
      <c r="G157" s="115" t="e">
        <f t="shared" si="91"/>
        <v>#DIV/0!</v>
      </c>
      <c r="H157" s="126"/>
      <c r="I157" s="126"/>
      <c r="J157" s="115" t="e">
        <f t="shared" si="92"/>
        <v>#DIV/0!</v>
      </c>
      <c r="K157" s="127"/>
      <c r="L157" s="126"/>
      <c r="M157" s="126"/>
      <c r="N157" s="115" t="e">
        <f t="shared" si="93"/>
        <v>#DIV/0!</v>
      </c>
      <c r="O157" s="126"/>
      <c r="P157" s="126"/>
      <c r="Q157" s="115" t="e">
        <f t="shared" si="94"/>
        <v>#DIV/0!</v>
      </c>
      <c r="R157" s="127"/>
      <c r="S157" s="126"/>
      <c r="T157" s="134"/>
      <c r="U157" s="115" t="e">
        <f t="shared" si="95"/>
        <v>#DIV/0!</v>
      </c>
      <c r="V157" s="134"/>
      <c r="W157" s="134"/>
      <c r="X157" s="115" t="e">
        <f t="shared" si="96"/>
        <v>#DIV/0!</v>
      </c>
    </row>
    <row r="158" spans="1:24" s="119" customFormat="1" x14ac:dyDescent="0.2">
      <c r="A158" s="111" t="s">
        <v>581</v>
      </c>
      <c r="B158" s="112" t="s">
        <v>582</v>
      </c>
      <c r="C158" s="112" t="s">
        <v>258</v>
      </c>
      <c r="D158" s="112" t="s">
        <v>258</v>
      </c>
      <c r="E158" s="113">
        <f t="shared" si="103"/>
        <v>1774880.92</v>
      </c>
      <c r="F158" s="114">
        <f t="shared" si="103"/>
        <v>1774880.92</v>
      </c>
      <c r="G158" s="115">
        <f t="shared" si="91"/>
        <v>1</v>
      </c>
      <c r="H158" s="128"/>
      <c r="I158" s="126"/>
      <c r="J158" s="115" t="e">
        <f t="shared" si="92"/>
        <v>#DIV/0!</v>
      </c>
      <c r="K158" s="127"/>
      <c r="L158" s="128"/>
      <c r="M158" s="126"/>
      <c r="N158" s="115" t="e">
        <f t="shared" si="93"/>
        <v>#DIV/0!</v>
      </c>
      <c r="O158" s="126"/>
      <c r="P158" s="126"/>
      <c r="Q158" s="115" t="e">
        <f t="shared" si="94"/>
        <v>#DIV/0!</v>
      </c>
      <c r="R158" s="127"/>
      <c r="S158" s="128">
        <v>1774880.92</v>
      </c>
      <c r="T158" s="128">
        <v>1774880.92</v>
      </c>
      <c r="U158" s="115">
        <f t="shared" si="95"/>
        <v>1</v>
      </c>
      <c r="V158" s="128"/>
      <c r="W158" s="128"/>
      <c r="X158" s="115" t="e">
        <f t="shared" si="96"/>
        <v>#DIV/0!</v>
      </c>
    </row>
    <row r="159" spans="1:24" s="137" customFormat="1" x14ac:dyDescent="0.25">
      <c r="A159" s="135" t="s">
        <v>583</v>
      </c>
      <c r="B159" s="136" t="s">
        <v>584</v>
      </c>
      <c r="C159" s="136" t="s">
        <v>130</v>
      </c>
      <c r="D159" s="136" t="s">
        <v>258</v>
      </c>
      <c r="E159" s="113">
        <f t="shared" si="103"/>
        <v>0</v>
      </c>
      <c r="F159" s="114">
        <f t="shared" si="103"/>
        <v>0</v>
      </c>
      <c r="G159" s="115" t="e">
        <f t="shared" si="91"/>
        <v>#DIV/0!</v>
      </c>
      <c r="H159" s="128"/>
      <c r="I159" s="126"/>
      <c r="J159" s="115" t="e">
        <f t="shared" si="92"/>
        <v>#DIV/0!</v>
      </c>
      <c r="K159" s="127"/>
      <c r="L159" s="128"/>
      <c r="M159" s="126"/>
      <c r="N159" s="115" t="e">
        <f t="shared" si="93"/>
        <v>#DIV/0!</v>
      </c>
      <c r="O159" s="126"/>
      <c r="P159" s="126"/>
      <c r="Q159" s="115" t="e">
        <f t="shared" si="94"/>
        <v>#DIV/0!</v>
      </c>
      <c r="R159" s="127"/>
      <c r="S159" s="128"/>
      <c r="T159" s="128"/>
      <c r="U159" s="115" t="e">
        <f t="shared" si="95"/>
        <v>#DIV/0!</v>
      </c>
      <c r="V159" s="128"/>
      <c r="W159" s="128"/>
      <c r="X159" s="115" t="e">
        <f t="shared" si="96"/>
        <v>#DIV/0!</v>
      </c>
    </row>
    <row r="160" spans="1:24" x14ac:dyDescent="0.25">
      <c r="G160" s="137"/>
      <c r="J160" s="137"/>
      <c r="N160" s="137"/>
      <c r="Q160" s="137"/>
      <c r="U160" s="137"/>
      <c r="X160" s="137"/>
    </row>
    <row r="161" spans="5:24" x14ac:dyDescent="0.25">
      <c r="G161" s="137"/>
      <c r="J161" s="137"/>
      <c r="N161" s="137"/>
      <c r="Q161" s="137"/>
      <c r="U161" s="137"/>
      <c r="X161" s="137"/>
    </row>
    <row r="162" spans="5:24" x14ac:dyDescent="0.25">
      <c r="E162" s="138">
        <f>E155+E138+E137+E136+E135+E134+E133+E132+E130+E128+E125+E124+E121+E119+E118+E102+E97</f>
        <v>3001023.27</v>
      </c>
      <c r="G162" s="138"/>
      <c r="J162" s="138"/>
      <c r="N162" s="138"/>
      <c r="Q162" s="138"/>
      <c r="U162" s="138"/>
      <c r="X162" s="138"/>
    </row>
    <row r="163" spans="5:24" x14ac:dyDescent="0.25">
      <c r="G163" s="137"/>
      <c r="J163" s="137"/>
      <c r="N163" s="137"/>
      <c r="Q163" s="137"/>
      <c r="U163" s="137"/>
      <c r="X163" s="137"/>
    </row>
    <row r="164" spans="5:24" x14ac:dyDescent="0.25">
      <c r="G164" s="137"/>
      <c r="J164" s="137"/>
      <c r="N164" s="137"/>
      <c r="Q164" s="137"/>
      <c r="U164" s="137"/>
      <c r="X164" s="137"/>
    </row>
    <row r="165" spans="5:24" x14ac:dyDescent="0.25">
      <c r="G165" s="137"/>
      <c r="J165" s="137"/>
      <c r="N165" s="137"/>
      <c r="Q165" s="137"/>
      <c r="U165" s="137"/>
      <c r="X165" s="137"/>
    </row>
    <row r="174" spans="5:24" x14ac:dyDescent="0.25">
      <c r="E174" s="139"/>
      <c r="G174" s="139"/>
      <c r="J174" s="139"/>
      <c r="N174" s="139"/>
      <c r="Q174" s="139"/>
      <c r="U174" s="139"/>
      <c r="X174" s="139"/>
    </row>
    <row r="175" spans="5:24" x14ac:dyDescent="0.25">
      <c r="E175" s="139"/>
      <c r="G175" s="139"/>
      <c r="J175" s="139"/>
      <c r="N175" s="139"/>
      <c r="Q175" s="139"/>
      <c r="U175" s="139"/>
      <c r="X175" s="139"/>
    </row>
    <row r="176" spans="5:24" x14ac:dyDescent="0.25">
      <c r="E176" s="139"/>
      <c r="G176" s="139"/>
      <c r="J176" s="139"/>
      <c r="N176" s="139"/>
      <c r="Q176" s="139"/>
      <c r="U176" s="139"/>
      <c r="X176" s="139"/>
    </row>
    <row r="177" spans="5:24" x14ac:dyDescent="0.25">
      <c r="E177" s="139"/>
      <c r="G177" s="139"/>
      <c r="J177" s="139"/>
      <c r="N177" s="139"/>
      <c r="Q177" s="139"/>
      <c r="U177" s="139"/>
      <c r="X177" s="139"/>
    </row>
    <row r="178" spans="5:24" x14ac:dyDescent="0.25">
      <c r="E178" s="140"/>
      <c r="G178" s="140"/>
      <c r="J178" s="140"/>
      <c r="N178" s="140"/>
      <c r="Q178" s="140"/>
      <c r="U178" s="140"/>
      <c r="X178" s="140"/>
    </row>
    <row r="179" spans="5:24" x14ac:dyDescent="0.25">
      <c r="E179" s="140"/>
      <c r="G179" s="140"/>
      <c r="J179" s="140"/>
      <c r="N179" s="140"/>
      <c r="Q179" s="140"/>
      <c r="U179" s="140"/>
      <c r="X179" s="140"/>
    </row>
    <row r="180" spans="5:24" x14ac:dyDescent="0.25">
      <c r="E180" s="140"/>
      <c r="G180" s="140"/>
      <c r="J180" s="140"/>
      <c r="N180" s="140"/>
      <c r="Q180" s="140"/>
      <c r="U180" s="140"/>
      <c r="X180" s="140"/>
    </row>
    <row r="181" spans="5:24" x14ac:dyDescent="0.25">
      <c r="E181" s="140"/>
      <c r="G181" s="140"/>
      <c r="J181" s="140"/>
      <c r="N181" s="140"/>
      <c r="Q181" s="140"/>
      <c r="U181" s="140"/>
      <c r="X181" s="140"/>
    </row>
    <row r="182" spans="5:24" x14ac:dyDescent="0.25">
      <c r="E182" s="140"/>
      <c r="G182" s="140"/>
      <c r="J182" s="140"/>
      <c r="N182" s="140"/>
      <c r="Q182" s="140"/>
      <c r="U182" s="140"/>
      <c r="X182" s="140"/>
    </row>
    <row r="183" spans="5:24" x14ac:dyDescent="0.25">
      <c r="E183" s="140"/>
      <c r="G183" s="140"/>
      <c r="J183" s="140"/>
      <c r="N183" s="140"/>
      <c r="Q183" s="140"/>
      <c r="U183" s="140"/>
      <c r="X183" s="140"/>
    </row>
    <row r="184" spans="5:24" x14ac:dyDescent="0.25">
      <c r="E184" s="140"/>
      <c r="G184" s="140"/>
      <c r="J184" s="140"/>
      <c r="N184" s="140"/>
      <c r="Q184" s="140"/>
      <c r="U184" s="140"/>
      <c r="X184" s="140"/>
    </row>
    <row r="185" spans="5:24" x14ac:dyDescent="0.25">
      <c r="E185" s="140"/>
      <c r="G185" s="140"/>
      <c r="J185" s="140"/>
      <c r="N185" s="140"/>
      <c r="Q185" s="140"/>
      <c r="U185" s="140"/>
      <c r="X185" s="140"/>
    </row>
    <row r="186" spans="5:24" x14ac:dyDescent="0.25">
      <c r="E186" s="140"/>
      <c r="G186" s="140"/>
      <c r="J186" s="140"/>
      <c r="N186" s="140"/>
      <c r="Q186" s="140"/>
      <c r="U186" s="140"/>
      <c r="X186" s="140"/>
    </row>
    <row r="187" spans="5:24" x14ac:dyDescent="0.25">
      <c r="E187" s="140"/>
      <c r="G187" s="140"/>
      <c r="J187" s="140"/>
      <c r="N187" s="140"/>
      <c r="Q187" s="140"/>
      <c r="U187" s="140"/>
      <c r="X187" s="140"/>
    </row>
    <row r="188" spans="5:24" x14ac:dyDescent="0.25">
      <c r="E188" s="140"/>
      <c r="G188" s="140"/>
      <c r="J188" s="140"/>
      <c r="N188" s="140"/>
      <c r="Q188" s="140"/>
      <c r="U188" s="140"/>
      <c r="X188" s="140"/>
    </row>
    <row r="189" spans="5:24" x14ac:dyDescent="0.25">
      <c r="E189" s="140"/>
      <c r="G189" s="140"/>
      <c r="J189" s="140"/>
      <c r="N189" s="140"/>
      <c r="Q189" s="140"/>
      <c r="U189" s="140"/>
      <c r="X189" s="140"/>
    </row>
    <row r="190" spans="5:24" x14ac:dyDescent="0.25">
      <c r="E190" s="140"/>
      <c r="G190" s="140"/>
      <c r="J190" s="140"/>
      <c r="N190" s="140"/>
      <c r="Q190" s="140"/>
      <c r="U190" s="140"/>
      <c r="X190" s="140"/>
    </row>
    <row r="191" spans="5:24" x14ac:dyDescent="0.25">
      <c r="E191" s="140"/>
      <c r="G191" s="140"/>
      <c r="J191" s="140"/>
      <c r="N191" s="140"/>
      <c r="Q191" s="140"/>
      <c r="U191" s="140"/>
      <c r="X191" s="140"/>
    </row>
    <row r="192" spans="5:24" x14ac:dyDescent="0.25">
      <c r="E192" s="140"/>
      <c r="G192" s="140"/>
      <c r="J192" s="140"/>
      <c r="N192" s="140"/>
      <c r="Q192" s="140"/>
      <c r="U192" s="140"/>
      <c r="X192" s="140"/>
    </row>
    <row r="193" spans="5:24" x14ac:dyDescent="0.25">
      <c r="E193" s="140"/>
      <c r="G193" s="140"/>
      <c r="J193" s="140"/>
      <c r="N193" s="140"/>
      <c r="Q193" s="140"/>
      <c r="U193" s="140"/>
      <c r="X193" s="140"/>
    </row>
    <row r="194" spans="5:24" x14ac:dyDescent="0.25">
      <c r="E194" s="140"/>
      <c r="G194" s="140"/>
      <c r="J194" s="140"/>
      <c r="N194" s="140"/>
      <c r="Q194" s="140"/>
      <c r="U194" s="140"/>
      <c r="X194" s="140"/>
    </row>
    <row r="195" spans="5:24" x14ac:dyDescent="0.25">
      <c r="E195" s="140"/>
      <c r="G195" s="140"/>
      <c r="J195" s="140"/>
      <c r="N195" s="140"/>
      <c r="Q195" s="140"/>
      <c r="U195" s="140"/>
      <c r="X195" s="140"/>
    </row>
    <row r="196" spans="5:24" x14ac:dyDescent="0.25">
      <c r="E196" s="140"/>
      <c r="G196" s="140"/>
      <c r="J196" s="140"/>
      <c r="N196" s="140"/>
      <c r="Q196" s="140"/>
      <c r="U196" s="140"/>
      <c r="X196" s="140"/>
    </row>
    <row r="197" spans="5:24" x14ac:dyDescent="0.25">
      <c r="E197" s="140"/>
      <c r="G197" s="140"/>
      <c r="J197" s="140"/>
      <c r="N197" s="140"/>
      <c r="Q197" s="140"/>
      <c r="U197" s="140"/>
      <c r="X197" s="140"/>
    </row>
    <row r="198" spans="5:24" x14ac:dyDescent="0.25">
      <c r="E198" s="140"/>
      <c r="G198" s="140"/>
      <c r="J198" s="140"/>
      <c r="N198" s="140"/>
      <c r="Q198" s="140"/>
      <c r="U198" s="140"/>
      <c r="X198" s="140"/>
    </row>
    <row r="199" spans="5:24" x14ac:dyDescent="0.25">
      <c r="E199" s="140"/>
      <c r="G199" s="140"/>
      <c r="J199" s="140"/>
      <c r="N199" s="140"/>
      <c r="Q199" s="140"/>
      <c r="U199" s="140"/>
      <c r="X199" s="140"/>
    </row>
    <row r="200" spans="5:24" x14ac:dyDescent="0.25">
      <c r="E200" s="140"/>
      <c r="G200" s="140"/>
      <c r="J200" s="140"/>
      <c r="N200" s="140"/>
      <c r="Q200" s="140"/>
      <c r="U200" s="140"/>
      <c r="X200" s="140"/>
    </row>
    <row r="201" spans="5:24" x14ac:dyDescent="0.25">
      <c r="E201" s="140"/>
      <c r="G201" s="140"/>
      <c r="J201" s="140"/>
      <c r="N201" s="140"/>
      <c r="Q201" s="140"/>
      <c r="U201" s="140"/>
      <c r="X201" s="140"/>
    </row>
    <row r="202" spans="5:24" x14ac:dyDescent="0.25">
      <c r="E202" s="140"/>
      <c r="G202" s="140"/>
      <c r="J202" s="140"/>
      <c r="N202" s="140"/>
      <c r="Q202" s="140"/>
      <c r="U202" s="140"/>
      <c r="X202" s="140"/>
    </row>
    <row r="203" spans="5:24" x14ac:dyDescent="0.25">
      <c r="E203" s="140"/>
      <c r="G203" s="140"/>
      <c r="J203" s="140"/>
      <c r="N203" s="140"/>
      <c r="Q203" s="140"/>
      <c r="U203" s="140"/>
      <c r="X203" s="140"/>
    </row>
  </sheetData>
  <mergeCells count="17">
    <mergeCell ref="A2:V2"/>
    <mergeCell ref="A4:A7"/>
    <mergeCell ref="B4:B7"/>
    <mergeCell ref="C4:C7"/>
    <mergeCell ref="D4:D7"/>
    <mergeCell ref="E4:W4"/>
    <mergeCell ref="E5:V5"/>
    <mergeCell ref="E6:G6"/>
    <mergeCell ref="H6:J6"/>
    <mergeCell ref="K6:K7"/>
    <mergeCell ref="L6:N6"/>
    <mergeCell ref="O6:Q6"/>
    <mergeCell ref="R6:R7"/>
    <mergeCell ref="S6:U6"/>
    <mergeCell ref="V6:X6"/>
    <mergeCell ref="A1:V1"/>
    <mergeCell ref="W1:X3"/>
  </mergeCells>
  <hyperlinks>
    <hyperlink ref="L6" r:id="rId1" display="consultantplus://offline/ref=36420CB7505565C3077A36D934CCD4EC6DEE9EBE06DF08EAEC8B59C1BDBEF092095217CE26279A4815EDD611B398AAD83E74E00D38C2VDb2I"/>
  </hyperlinks>
  <pageMargins left="0.31496062992125984" right="0.31496062992125984" top="0.35433070866141736" bottom="0.35433070866141736" header="0.31496062992125984" footer="0.31496062992125984"/>
  <pageSetup paperSize="9" scale="18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zoomScale="80" zoomScaleNormal="100" zoomScaleSheetLayoutView="80" workbookViewId="0">
      <selection activeCell="A38" sqref="A38"/>
    </sheetView>
  </sheetViews>
  <sheetFormatPr defaultRowHeight="12.75" x14ac:dyDescent="0.2"/>
  <cols>
    <col min="1" max="1" width="75" style="31" customWidth="1"/>
    <col min="2" max="2" width="20.33203125" style="31" customWidth="1"/>
    <col min="3" max="4" width="20.33203125" style="32" customWidth="1"/>
    <col min="5" max="9" width="16.6640625" style="32" customWidth="1"/>
    <col min="10" max="10" width="16" style="32" customWidth="1"/>
    <col min="11" max="11" width="16.5" style="32" customWidth="1"/>
    <col min="12" max="12" width="16.33203125" style="32" customWidth="1"/>
    <col min="13" max="13" width="15.6640625" style="32" customWidth="1"/>
    <col min="14" max="14" width="16.1640625" style="32" customWidth="1"/>
    <col min="15" max="16" width="15.1640625" style="32" customWidth="1"/>
    <col min="17" max="16384" width="9.33203125" style="31"/>
  </cols>
  <sheetData>
    <row r="1" spans="1:16" ht="18.75" x14ac:dyDescent="0.2">
      <c r="A1" s="75" t="s">
        <v>182</v>
      </c>
      <c r="B1" s="75"/>
      <c r="C1" s="75"/>
      <c r="D1" s="75"/>
    </row>
    <row r="2" spans="1:16" ht="18.75" x14ac:dyDescent="0.2">
      <c r="A2" s="38"/>
      <c r="B2"/>
      <c r="C2"/>
      <c r="D2"/>
      <c r="E2" s="34"/>
      <c r="F2" s="34"/>
      <c r="G2" s="34"/>
      <c r="H2" s="34"/>
      <c r="I2" s="33"/>
      <c r="J2" s="33"/>
      <c r="K2" s="33"/>
      <c r="L2" s="33"/>
      <c r="M2" s="33"/>
      <c r="N2" s="33"/>
      <c r="O2" s="33"/>
      <c r="P2" s="33"/>
    </row>
    <row r="3" spans="1:16" ht="45" x14ac:dyDescent="0.2">
      <c r="A3" s="74" t="s">
        <v>30</v>
      </c>
      <c r="B3" s="74" t="s">
        <v>97</v>
      </c>
      <c r="C3" s="74" t="s">
        <v>183</v>
      </c>
      <c r="D3" s="39" t="s">
        <v>184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customHeight="1" x14ac:dyDescent="0.2">
      <c r="A4" s="74"/>
      <c r="B4" s="74"/>
      <c r="C4" s="74"/>
      <c r="D4" s="39" t="s">
        <v>185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4.25" customHeight="1" x14ac:dyDescent="0.2">
      <c r="A5" s="39">
        <v>1</v>
      </c>
      <c r="B5" s="39">
        <v>2</v>
      </c>
      <c r="C5" s="39">
        <v>3</v>
      </c>
      <c r="D5" s="39">
        <v>4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customHeight="1" x14ac:dyDescent="0.2">
      <c r="A6" s="41" t="s">
        <v>186</v>
      </c>
      <c r="B6" s="40"/>
      <c r="C6" s="40"/>
      <c r="D6" s="39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0.25" customHeight="1" x14ac:dyDescent="0.2">
      <c r="A7" s="41" t="s">
        <v>187</v>
      </c>
      <c r="B7" s="40"/>
      <c r="C7" s="40"/>
      <c r="D7" s="40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0.25" customHeight="1" x14ac:dyDescent="0.2">
      <c r="A8" s="41" t="s">
        <v>144</v>
      </c>
      <c r="B8" s="39">
        <v>910</v>
      </c>
      <c r="C8" s="39">
        <v>180</v>
      </c>
      <c r="D8" s="39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0.25" customHeight="1" x14ac:dyDescent="0.2">
      <c r="A9" s="41" t="s">
        <v>188</v>
      </c>
      <c r="B9" s="40"/>
      <c r="C9" s="40"/>
      <c r="D9" s="39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0.25" customHeight="1" x14ac:dyDescent="0.2">
      <c r="A10" s="41" t="s">
        <v>187</v>
      </c>
      <c r="B10" s="40"/>
      <c r="C10" s="40"/>
      <c r="D10" s="40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20.25" customHeight="1" x14ac:dyDescent="0.2">
      <c r="A11" s="41" t="s">
        <v>189</v>
      </c>
      <c r="B11" s="39">
        <v>951</v>
      </c>
      <c r="C11" s="39">
        <v>510</v>
      </c>
      <c r="D11" s="39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29.25" customHeight="1" x14ac:dyDescent="0.2">
      <c r="A12" s="3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48" customHeight="1" x14ac:dyDescent="0.2">
      <c r="A13" s="35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45.75" customHeight="1" x14ac:dyDescent="0.2">
      <c r="A14" s="35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42" customHeight="1" x14ac:dyDescent="0.2">
      <c r="A15" s="35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31.5" customHeight="1" x14ac:dyDescent="0.2">
      <c r="A16" s="35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31.5" customHeight="1" x14ac:dyDescent="0.2">
      <c r="A17" s="35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31.5" customHeight="1" x14ac:dyDescent="0.2">
      <c r="A18" s="35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31.5" customHeight="1" x14ac:dyDescent="0.2">
      <c r="A19" s="35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2">
      <c r="B20" s="37"/>
    </row>
  </sheetData>
  <mergeCells count="4">
    <mergeCell ref="A3:A4"/>
    <mergeCell ref="B3:B4"/>
    <mergeCell ref="C3:C4"/>
    <mergeCell ref="A1:D1"/>
  </mergeCells>
  <pageMargins left="0.51181102362204722" right="0.31496062992125984" top="0.55118110236220474" bottom="0.35433070866141736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D7" sqref="D7"/>
    </sheetView>
  </sheetViews>
  <sheetFormatPr defaultColWidth="12" defaultRowHeight="12.75" x14ac:dyDescent="0.2"/>
  <cols>
    <col min="1" max="1" width="12" style="31"/>
    <col min="2" max="2" width="18.5" style="31" customWidth="1"/>
    <col min="3" max="3" width="24.5" style="31" customWidth="1"/>
    <col min="4" max="4" width="25.6640625" style="31" customWidth="1"/>
    <col min="5" max="6" width="17.5" style="31" customWidth="1"/>
    <col min="7" max="7" width="31.6640625" style="31" customWidth="1"/>
    <col min="8" max="16384" width="12" style="31"/>
  </cols>
  <sheetData>
    <row r="1" spans="1:11" ht="45.75" customHeight="1" x14ac:dyDescent="0.2">
      <c r="A1" s="76" t="s">
        <v>198</v>
      </c>
      <c r="B1" s="76"/>
      <c r="C1" s="76"/>
      <c r="D1" s="76"/>
      <c r="E1" s="76"/>
      <c r="F1" s="76"/>
      <c r="G1" s="76"/>
      <c r="H1" s="76"/>
      <c r="I1" s="76"/>
      <c r="J1" s="33"/>
      <c r="K1" s="33"/>
    </row>
    <row r="2" spans="1:11" ht="18.75" x14ac:dyDescent="0.2">
      <c r="A2" s="44"/>
      <c r="B2"/>
      <c r="C2"/>
      <c r="D2"/>
      <c r="E2"/>
      <c r="F2"/>
      <c r="G2"/>
      <c r="H2"/>
      <c r="I2"/>
      <c r="J2" s="33"/>
      <c r="K2" s="33"/>
    </row>
    <row r="3" spans="1:11" ht="44.25" customHeight="1" x14ac:dyDescent="0.2">
      <c r="A3" s="74" t="s">
        <v>13</v>
      </c>
      <c r="B3" s="74" t="s">
        <v>190</v>
      </c>
      <c r="C3" s="74" t="s">
        <v>191</v>
      </c>
      <c r="D3" s="74" t="s">
        <v>192</v>
      </c>
      <c r="E3" s="74" t="s">
        <v>193</v>
      </c>
      <c r="F3" s="74" t="s">
        <v>194</v>
      </c>
      <c r="G3" s="74" t="s">
        <v>195</v>
      </c>
      <c r="H3" s="74" t="s">
        <v>196</v>
      </c>
      <c r="I3" s="74"/>
      <c r="J3" s="42"/>
      <c r="K3" s="42"/>
    </row>
    <row r="4" spans="1:11" ht="15" x14ac:dyDescent="0.2">
      <c r="A4" s="74"/>
      <c r="B4" s="74"/>
      <c r="C4" s="74"/>
      <c r="D4" s="74"/>
      <c r="E4" s="74"/>
      <c r="F4" s="74"/>
      <c r="G4" s="74"/>
      <c r="H4" s="39" t="s">
        <v>197</v>
      </c>
      <c r="I4" s="39" t="s">
        <v>145</v>
      </c>
      <c r="J4" s="42"/>
      <c r="K4" s="42"/>
    </row>
    <row r="5" spans="1:11" ht="15" x14ac:dyDescent="0.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42"/>
      <c r="K5" s="42"/>
    </row>
    <row r="6" spans="1:11" ht="15" x14ac:dyDescent="0.2">
      <c r="A6" s="39"/>
      <c r="B6" s="39"/>
      <c r="C6" s="39"/>
      <c r="D6" s="39"/>
      <c r="E6" s="39"/>
      <c r="F6" s="39"/>
      <c r="G6" s="39"/>
      <c r="H6" s="39"/>
      <c r="I6" s="39"/>
      <c r="J6" s="42"/>
      <c r="K6" s="42"/>
    </row>
    <row r="7" spans="1:11" ht="15" x14ac:dyDescent="0.2">
      <c r="A7" s="39"/>
      <c r="B7" s="39"/>
      <c r="C7" s="39"/>
      <c r="D7" s="39"/>
      <c r="E7" s="39"/>
      <c r="F7" s="39"/>
      <c r="G7" s="39"/>
      <c r="H7" s="39"/>
      <c r="I7" s="39"/>
      <c r="J7" s="42"/>
      <c r="K7" s="42"/>
    </row>
    <row r="8" spans="1:11" ht="14.25" customHeight="1" x14ac:dyDescent="0.2">
      <c r="A8" s="39"/>
      <c r="B8" s="39"/>
      <c r="C8" s="39"/>
      <c r="D8" s="39"/>
      <c r="E8" s="39"/>
      <c r="F8" s="39"/>
      <c r="G8" s="39"/>
      <c r="H8" s="39"/>
      <c r="I8" s="45"/>
      <c r="J8" s="42"/>
      <c r="K8" s="42"/>
    </row>
    <row r="9" spans="1:11" ht="15" x14ac:dyDescent="0.2">
      <c r="A9" s="39"/>
      <c r="B9" s="39"/>
      <c r="C9" s="39"/>
      <c r="D9" s="39"/>
      <c r="E9" s="39"/>
      <c r="F9" s="39"/>
      <c r="G9" s="39"/>
      <c r="H9" s="46"/>
      <c r="I9" s="45"/>
      <c r="J9" s="42"/>
      <c r="K9" s="42"/>
    </row>
    <row r="10" spans="1:1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42"/>
      <c r="K10" s="42"/>
    </row>
    <row r="11" spans="1:1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42"/>
      <c r="K11" s="42"/>
    </row>
    <row r="12" spans="1:11" x14ac:dyDescent="0.2">
      <c r="A12" s="43"/>
    </row>
  </sheetData>
  <mergeCells count="9">
    <mergeCell ref="G3:G4"/>
    <mergeCell ref="H3:I3"/>
    <mergeCell ref="A1:I1"/>
    <mergeCell ref="A3:A4"/>
    <mergeCell ref="B3:B4"/>
    <mergeCell ref="C3:C4"/>
    <mergeCell ref="D3:D4"/>
    <mergeCell ref="E3:E4"/>
    <mergeCell ref="F3:F4"/>
  </mergeCells>
  <pageMargins left="0.31496062992125984" right="0.31496062992125984" top="0.35433070866141736" bottom="0.15748031496062992" header="0.31496062992125984" footer="0.31496062992125984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zoomScale="90" zoomScaleNormal="100" zoomScaleSheetLayoutView="90" workbookViewId="0">
      <selection activeCell="C6" sqref="C6"/>
    </sheetView>
  </sheetViews>
  <sheetFormatPr defaultRowHeight="12.75" x14ac:dyDescent="0.2"/>
  <cols>
    <col min="2" max="2" width="73.5" customWidth="1"/>
    <col min="3" max="3" width="22.5" customWidth="1"/>
    <col min="4" max="4" width="24.5" style="1" customWidth="1"/>
  </cols>
  <sheetData>
    <row r="1" spans="1:4" ht="20.25" customHeight="1" x14ac:dyDescent="0.25">
      <c r="A1" s="15" t="s">
        <v>226</v>
      </c>
    </row>
    <row r="2" spans="1:4" ht="47.25" x14ac:dyDescent="0.2">
      <c r="A2" s="47" t="s">
        <v>13</v>
      </c>
      <c r="B2" s="47" t="s">
        <v>30</v>
      </c>
      <c r="C2" s="47" t="s">
        <v>150</v>
      </c>
      <c r="D2" s="47" t="s">
        <v>61</v>
      </c>
    </row>
    <row r="3" spans="1:4" ht="15.75" x14ac:dyDescent="0.2">
      <c r="A3" s="47">
        <v>1</v>
      </c>
      <c r="B3" s="47">
        <v>2</v>
      </c>
      <c r="C3" s="47">
        <v>3</v>
      </c>
      <c r="D3" s="47">
        <v>4</v>
      </c>
    </row>
    <row r="4" spans="1:4" ht="47.25" x14ac:dyDescent="0.2">
      <c r="A4" s="47" t="s">
        <v>41</v>
      </c>
      <c r="B4" s="48" t="s">
        <v>199</v>
      </c>
      <c r="C4" s="141">
        <v>629624.69999999995</v>
      </c>
      <c r="D4" s="141">
        <f>629624.7+5519199.49</f>
        <v>6148824.1900000004</v>
      </c>
    </row>
    <row r="5" spans="1:4" ht="47.25" x14ac:dyDescent="0.2">
      <c r="A5" s="47" t="s">
        <v>43</v>
      </c>
      <c r="B5" s="48" t="s">
        <v>200</v>
      </c>
      <c r="C5" s="141">
        <f>629624.7-333510.76</f>
        <v>296113.93999999994</v>
      </c>
      <c r="D5" s="141">
        <f>629624.7-358186.84</f>
        <v>271437.85999999993</v>
      </c>
    </row>
    <row r="6" spans="1:4" ht="47.25" x14ac:dyDescent="0.2">
      <c r="A6" s="47" t="s">
        <v>47</v>
      </c>
      <c r="B6" s="48" t="s">
        <v>201</v>
      </c>
      <c r="C6" s="47"/>
      <c r="D6" s="47"/>
    </row>
    <row r="7" spans="1:4" ht="47.25" x14ac:dyDescent="0.2">
      <c r="A7" s="47" t="s">
        <v>49</v>
      </c>
      <c r="B7" s="48" t="s">
        <v>202</v>
      </c>
      <c r="C7" s="47"/>
      <c r="D7" s="47"/>
    </row>
    <row r="8" spans="1:4" ht="51" customHeight="1" x14ac:dyDescent="0.2">
      <c r="A8" s="47" t="s">
        <v>55</v>
      </c>
      <c r="B8" s="48" t="s">
        <v>203</v>
      </c>
      <c r="C8" s="47"/>
      <c r="D8" s="47"/>
    </row>
    <row r="9" spans="1:4" ht="51" customHeight="1" x14ac:dyDescent="0.2">
      <c r="A9" s="47" t="s">
        <v>57</v>
      </c>
      <c r="B9" s="48" t="s">
        <v>204</v>
      </c>
      <c r="C9" s="47"/>
      <c r="D9" s="47"/>
    </row>
    <row r="10" spans="1:4" ht="47.25" x14ac:dyDescent="0.2">
      <c r="A10" s="47" t="s">
        <v>65</v>
      </c>
      <c r="B10" s="48" t="s">
        <v>205</v>
      </c>
      <c r="C10" s="141">
        <f>29251238.12</f>
        <v>29251238.120000001</v>
      </c>
      <c r="D10" s="141">
        <f>29263047.31</f>
        <v>29263047.309999999</v>
      </c>
    </row>
    <row r="11" spans="1:4" ht="47.25" x14ac:dyDescent="0.2">
      <c r="A11" s="47" t="s">
        <v>132</v>
      </c>
      <c r="B11" s="48" t="s">
        <v>206</v>
      </c>
      <c r="C11" s="141">
        <f>299131.64</f>
        <v>299131.64</v>
      </c>
      <c r="D11" s="141">
        <f>202379.64</f>
        <v>202379.64</v>
      </c>
    </row>
    <row r="12" spans="1:4" ht="47.25" x14ac:dyDescent="0.2">
      <c r="A12" s="47" t="s">
        <v>67</v>
      </c>
      <c r="B12" s="48" t="s">
        <v>207</v>
      </c>
      <c r="C12" s="47"/>
      <c r="D12" s="47"/>
    </row>
    <row r="13" spans="1:4" ht="47.25" x14ac:dyDescent="0.2">
      <c r="A13" s="47" t="s">
        <v>133</v>
      </c>
      <c r="B13" s="48" t="s">
        <v>208</v>
      </c>
      <c r="C13" s="47"/>
      <c r="D13" s="47"/>
    </row>
    <row r="14" spans="1:4" ht="63" x14ac:dyDescent="0.2">
      <c r="A14" s="47" t="s">
        <v>69</v>
      </c>
      <c r="B14" s="48" t="s">
        <v>209</v>
      </c>
      <c r="C14" s="47"/>
      <c r="D14" s="47"/>
    </row>
    <row r="15" spans="1:4" s="20" customFormat="1" ht="63" x14ac:dyDescent="0.2">
      <c r="A15" s="47" t="s">
        <v>134</v>
      </c>
      <c r="B15" s="48" t="s">
        <v>210</v>
      </c>
      <c r="C15" s="47"/>
      <c r="D15" s="47"/>
    </row>
    <row r="16" spans="1:4" s="20" customFormat="1" ht="47.25" x14ac:dyDescent="0.2">
      <c r="A16" s="47" t="s">
        <v>71</v>
      </c>
      <c r="B16" s="48" t="s">
        <v>211</v>
      </c>
      <c r="C16" s="47">
        <v>2320</v>
      </c>
      <c r="D16" s="47">
        <v>2320</v>
      </c>
    </row>
    <row r="17" spans="1:4" ht="47.25" x14ac:dyDescent="0.2">
      <c r="A17" s="47" t="s">
        <v>135</v>
      </c>
      <c r="B17" s="48" t="s">
        <v>212</v>
      </c>
      <c r="C17" s="47">
        <v>0</v>
      </c>
      <c r="D17" s="47">
        <v>0</v>
      </c>
    </row>
    <row r="18" spans="1:4" s="20" customFormat="1" ht="45.75" customHeight="1" x14ac:dyDescent="0.2">
      <c r="A18" s="47" t="s">
        <v>73</v>
      </c>
      <c r="B18" s="48" t="s">
        <v>213</v>
      </c>
      <c r="C18" s="47"/>
      <c r="D18" s="47"/>
    </row>
    <row r="19" spans="1:4" ht="45" customHeight="1" x14ac:dyDescent="0.2">
      <c r="A19" s="47" t="s">
        <v>136</v>
      </c>
      <c r="B19" s="48" t="s">
        <v>214</v>
      </c>
      <c r="C19" s="47"/>
      <c r="D19" s="47"/>
    </row>
    <row r="20" spans="1:4" ht="63" x14ac:dyDescent="0.2">
      <c r="A20" s="47" t="s">
        <v>75</v>
      </c>
      <c r="B20" s="48" t="s">
        <v>215</v>
      </c>
      <c r="C20" s="47"/>
      <c r="D20" s="47"/>
    </row>
    <row r="21" spans="1:4" ht="63" x14ac:dyDescent="0.2">
      <c r="A21" s="47" t="s">
        <v>137</v>
      </c>
      <c r="B21" s="48" t="s">
        <v>216</v>
      </c>
      <c r="C21" s="47"/>
      <c r="D21" s="47"/>
    </row>
    <row r="22" spans="1:4" ht="47.25" x14ac:dyDescent="0.2">
      <c r="A22" s="47" t="s">
        <v>77</v>
      </c>
      <c r="B22" s="48" t="s">
        <v>217</v>
      </c>
      <c r="C22" s="47">
        <v>73.400000000000006</v>
      </c>
      <c r="D22" s="47">
        <v>4951.7</v>
      </c>
    </row>
    <row r="23" spans="1:4" s="20" customFormat="1" ht="47.25" x14ac:dyDescent="0.2">
      <c r="A23" s="47" t="s">
        <v>79</v>
      </c>
      <c r="B23" s="48" t="s">
        <v>218</v>
      </c>
      <c r="C23" s="47"/>
      <c r="D23" s="47"/>
    </row>
    <row r="24" spans="1:4" s="20" customFormat="1" ht="48.75" customHeight="1" x14ac:dyDescent="0.2">
      <c r="A24" s="47" t="s">
        <v>81</v>
      </c>
      <c r="B24" s="48" t="s">
        <v>219</v>
      </c>
      <c r="C24" s="47"/>
      <c r="D24" s="47"/>
    </row>
    <row r="25" spans="1:4" ht="47.25" x14ac:dyDescent="0.2">
      <c r="A25" s="47" t="s">
        <v>83</v>
      </c>
      <c r="B25" s="48" t="s">
        <v>84</v>
      </c>
      <c r="C25" s="142">
        <v>12107.4</v>
      </c>
      <c r="D25" s="142">
        <v>4928.3</v>
      </c>
    </row>
    <row r="26" spans="1:4" s="20" customFormat="1" ht="36.75" customHeight="1" x14ac:dyDescent="0.2">
      <c r="A26" s="47" t="s">
        <v>85</v>
      </c>
      <c r="B26" s="48" t="s">
        <v>220</v>
      </c>
      <c r="C26" s="47">
        <v>1</v>
      </c>
      <c r="D26" s="47">
        <v>4</v>
      </c>
    </row>
    <row r="27" spans="1:4" ht="63" x14ac:dyDescent="0.2">
      <c r="A27" s="47" t="s">
        <v>87</v>
      </c>
      <c r="B27" s="48" t="s">
        <v>221</v>
      </c>
      <c r="C27" s="47"/>
      <c r="D27" s="47"/>
    </row>
    <row r="28" spans="1:4" ht="63" x14ac:dyDescent="0.2">
      <c r="A28" s="47" t="s">
        <v>138</v>
      </c>
      <c r="B28" s="48" t="s">
        <v>222</v>
      </c>
      <c r="C28" s="47"/>
      <c r="D28" s="47"/>
    </row>
    <row r="29" spans="1:4" s="20" customFormat="1" ht="63" x14ac:dyDescent="0.2">
      <c r="A29" s="47" t="s">
        <v>89</v>
      </c>
      <c r="B29" s="48" t="s">
        <v>223</v>
      </c>
      <c r="C29" s="47"/>
      <c r="D29" s="47"/>
    </row>
    <row r="30" spans="1:4" ht="63" x14ac:dyDescent="0.2">
      <c r="A30" s="47" t="s">
        <v>139</v>
      </c>
      <c r="B30" s="48" t="s">
        <v>224</v>
      </c>
      <c r="C30" s="47"/>
      <c r="D30" s="47"/>
    </row>
    <row r="31" spans="1:4" ht="52.5" customHeight="1" x14ac:dyDescent="0.2">
      <c r="A31" s="47" t="s">
        <v>91</v>
      </c>
      <c r="B31" s="48" t="s">
        <v>225</v>
      </c>
      <c r="C31" s="47"/>
      <c r="D31" s="47"/>
    </row>
  </sheetData>
  <pageMargins left="0.31496062992125984" right="0.31496062992125984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11.1</vt:lpstr>
      <vt:lpstr>'1'!Область_печати</vt:lpstr>
      <vt:lpstr>'10'!Область_печати</vt:lpstr>
      <vt:lpstr>'3'!Область_печати</vt:lpstr>
      <vt:lpstr>'4'!Область_печати</vt:lpstr>
      <vt:lpstr>'5'!Область_печати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2020-05-20T11:49:28Z</cp:lastPrinted>
  <dcterms:created xsi:type="dcterms:W3CDTF">2016-02-10T10:39:57Z</dcterms:created>
  <dcterms:modified xsi:type="dcterms:W3CDTF">2022-08-31T06:15:34Z</dcterms:modified>
</cp:coreProperties>
</file>